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13" activeTab="2"/>
  </bookViews>
  <sheets>
    <sheet name="MENU" sheetId="1" r:id="rId1"/>
    <sheet name="Istruzioni" sheetId="2" r:id="rId2"/>
    <sheet name="aLL3_CUP - UCS" sheetId="3" r:id="rId3"/>
    <sheet name="CUP - PAD" sheetId="4" state="hidden" r:id="rId4"/>
    <sheet name="All3_Preventivo standard" sheetId="5" r:id="rId5"/>
    <sheet name="Costi reali_Formaz Specif" sheetId="6" state="hidden" r:id="rId6"/>
    <sheet name="Costi reali_Formaz Generale" sheetId="7" state="hidden" r:id="rId7"/>
    <sheet name="Forfait indir_Formaz Specif" sheetId="8" state="hidden" r:id="rId8"/>
    <sheet name="Forfait indir_Formaz Generale" sheetId="9" state="hidden" r:id="rId9"/>
    <sheet name="Standard_Formaz Specif" sheetId="10" state="hidden" r:id="rId10"/>
    <sheet name="Standard_Formaz Generale" sheetId="11" state="hidden" r:id="rId11"/>
    <sheet name="Preventivo CostiReali_DeMinimis" sheetId="12" state="hidden" r:id="rId12"/>
    <sheet name="Prevent ForfaitIndir_DeMinimis" sheetId="13" state="hidden" r:id="rId13"/>
    <sheet name="Preventivo Standard_DeMinimis" sheetId="14" state="hidden" r:id="rId14"/>
    <sheet name="Aiuti di Stato" sheetId="15" state="hidden" r:id="rId15"/>
    <sheet name="Formazione Generale" sheetId="16" state="hidden" r:id="rId16"/>
    <sheet name="Formazione Specifica" sheetId="17" state="hidden" r:id="rId17"/>
    <sheet name="De minimis" sheetId="18" state="hidden" r:id="rId18"/>
  </sheets>
  <externalReferences>
    <externalReference r:id="rId21"/>
    <externalReference r:id="rId22"/>
    <externalReference r:id="rId23"/>
  </externalReferences>
  <definedNames>
    <definedName name="_xlnm._FilterDatabase" localSheetId="4" hidden="1">'All3_Preventivo standard'!$A$8:$G$9</definedName>
    <definedName name="_xlnm.Print_Area" localSheetId="6">'Costi reali_Formaz Generale'!$A$1:$G$152</definedName>
    <definedName name="_xlnm.Print_Area" localSheetId="5">'Costi reali_Formaz Specif'!$A$1:$G$120</definedName>
    <definedName name="_xlnm.Print_Area" localSheetId="8">'Forfait indir_Formaz Generale'!$A$1:$G$146</definedName>
    <definedName name="_xlnm.Print_Area" localSheetId="7">'Forfait indir_Formaz Specif'!$A$1:$H$120</definedName>
    <definedName name="_xlnm.Print_Area" localSheetId="12">'Prevent ForfaitIndir_DeMinimis'!$A$1:$H$119</definedName>
    <definedName name="_xlnm.Print_Area" localSheetId="11">'Preventivo CostiReali_DeMinimis'!$A$1:$G$132</definedName>
    <definedName name="_xlnm.Print_Area" localSheetId="10">'Standard_Formaz Generale'!$A$1:$I$42</definedName>
    <definedName name="Excel_BuiltIn__FilterDatabase" localSheetId="8">'Forfait indir_Formaz Generale'!#REF!</definedName>
    <definedName name="Excel_BuiltIn__FilterDatabase" localSheetId="7">'Forfait indir_Formaz Specif'!#REF!</definedName>
    <definedName name="Excel_BuiltIn__FilterDatabase" localSheetId="12">'Prevent ForfaitIndir_DeMinimis'!#REF!</definedName>
    <definedName name="Excel_BuiltIn__FilterDatabase" localSheetId="13">'Preventivo Standard_DeMinimis'!$A$8:$L$18</definedName>
    <definedName name="Excel_BuiltIn__FilterDatabase" localSheetId="10">'Standard_Formaz Generale'!$A$8:$M$18</definedName>
    <definedName name="Excel_BuiltIn__FilterDatabase" localSheetId="9">'Standard_Formaz Specif'!$A$8:$L$8</definedName>
    <definedName name="_xlnm.Print_Titles" localSheetId="4">'All3_Preventivo standard'!$1:$8</definedName>
    <definedName name="_xlnm.Print_Titles" localSheetId="6">'Costi reali_Formaz Generale'!$1:$1</definedName>
    <definedName name="_xlnm.Print_Titles" localSheetId="5">'Costi reali_Formaz Specif'!$1:$1</definedName>
    <definedName name="_xlnm.Print_Titles" localSheetId="8">'Forfait indir_Formaz Generale'!$1:$1</definedName>
    <definedName name="_xlnm.Print_Titles" localSheetId="7">'Forfait indir_Formaz Specif'!$1:$1</definedName>
    <definedName name="_xlnm.Print_Titles" localSheetId="13">'Preventivo Standard_DeMinimis'!$1:$1</definedName>
    <definedName name="_xlnm.Print_Titles" localSheetId="10">'Standard_Formaz Generale'!$1:$1</definedName>
    <definedName name="_xlnm.Print_Titles" localSheetId="9">'Standard_Formaz Specif'!$1:$1</definedName>
  </definedNames>
  <calcPr calcMode="manual" fullCalcOnLoad="1"/>
</workbook>
</file>

<file path=xl/sharedStrings.xml><?xml version="1.0" encoding="utf-8"?>
<sst xmlns="http://schemas.openxmlformats.org/spreadsheetml/2006/main" count="2247" uniqueCount="372">
  <si>
    <t>Codocenti interni………………………………………………….</t>
  </si>
  <si>
    <t>B 2.1.4</t>
  </si>
  <si>
    <t>Docenti junior (fascia B) esterni………………………………………………</t>
  </si>
  <si>
    <t>B 2.1.5</t>
  </si>
  <si>
    <t>Docenti senior (fascia A) esterni…………………………………………………..</t>
  </si>
  <si>
    <t>B 2.1.6</t>
  </si>
  <si>
    <t>Docenti esterni (fascia C)/Codocenti esterni……………………………………………………..</t>
  </si>
  <si>
    <t>B 2.1.7</t>
  </si>
  <si>
    <t>Alloggio personale docenti…………………………………………………….</t>
  </si>
  <si>
    <t>B 2.1.8</t>
  </si>
  <si>
    <t>Vitto personale docente………………………………………….</t>
  </si>
  <si>
    <t>B 2.1.9</t>
  </si>
  <si>
    <t>Viaggi personale docente…………………………………………</t>
  </si>
  <si>
    <t>B 2.1.10</t>
  </si>
  <si>
    <t>Orientatori interni……………………………………….</t>
  </si>
  <si>
    <t>B 2.1.11</t>
  </si>
  <si>
    <t>Orientatori esterni……………………………………</t>
  </si>
  <si>
    <t>B 2.2</t>
  </si>
  <si>
    <t>TUTORAGGIO…………………………………………………………………………………………………………….</t>
  </si>
  <si>
    <t>B 2.2.1</t>
  </si>
  <si>
    <t>Tutor interni……………………………………………………</t>
  </si>
  <si>
    <t>B 2.2.2</t>
  </si>
  <si>
    <t>Tutor esterni……………………………………………………..</t>
  </si>
  <si>
    <t>B 2.2.3</t>
  </si>
  <si>
    <t>Tutor FAD interni……………………………………………….</t>
  </si>
  <si>
    <t>B 2.2.4</t>
  </si>
  <si>
    <t>Tutor FAD esterni………………………………………………..</t>
  </si>
  <si>
    <t>B 2.2.5</t>
  </si>
  <si>
    <t>Alloggio tutor……………………………………………..</t>
  </si>
  <si>
    <t>B 2.2.6</t>
  </si>
  <si>
    <t>Vitto tutor………………………………………………………………</t>
  </si>
  <si>
    <t>B 2.2.7</t>
  </si>
  <si>
    <t>Viaggi tutor………………………………………………..</t>
  </si>
  <si>
    <t>B 2.3</t>
  </si>
  <si>
    <t>PERSONALE TECNICO AMMINISTRATIVO……………………………………………………………………….</t>
  </si>
  <si>
    <t>B 2.3.1</t>
  </si>
  <si>
    <t>Personale amministrativo esterno……………………………………………………………………………………………..</t>
  </si>
  <si>
    <t>B 2.3.2</t>
  </si>
  <si>
    <t>Personale tecnico - professionale esterno…………………………………………………………………………………………….</t>
  </si>
  <si>
    <t>B 2.3.3</t>
  </si>
  <si>
    <t>Alloggio personale tecnico amministrativo……………………………………………………………………………………………………………………………..</t>
  </si>
  <si>
    <t>B 2.3.4</t>
  </si>
  <si>
    <t>Vitto personale tecnico amministrativo ……………………………………………………………………………………………………………………………..</t>
  </si>
  <si>
    <t>B 2.3.5</t>
  </si>
  <si>
    <t>Viaggi  personale tecnico amministrativo……………………………………………………………………………………………………………………………..</t>
  </si>
  <si>
    <t>B 2.3.6</t>
  </si>
  <si>
    <t>Personale amministrativo interno……………………</t>
  </si>
  <si>
    <t>B 2.3.7</t>
  </si>
  <si>
    <t>Personale tecnico professionale interno…………..</t>
  </si>
  <si>
    <t>B 2.4</t>
  </si>
  <si>
    <t>SPESE PER I PARTECIPANTI……………………………………………………………………………………………</t>
  </si>
  <si>
    <t>B 2.4.1</t>
  </si>
  <si>
    <t>Retribuzione oneri agli occupati……………………………………………………………………………………………</t>
  </si>
  <si>
    <t>B 2.4.2</t>
  </si>
  <si>
    <t>Indennità categorie speciali………………………………………………………………………………………………..</t>
  </si>
  <si>
    <t>B 2.4.3</t>
  </si>
  <si>
    <t>Assicurazione partecipanti………………………………………………………………………………………………….</t>
  </si>
  <si>
    <t>B 2.4.8</t>
  </si>
  <si>
    <t>Alloggio partecipanti………………………………………………….</t>
  </si>
  <si>
    <t>B 2.4.9</t>
  </si>
  <si>
    <t>Vitto partecipanti………………………………………………………</t>
  </si>
  <si>
    <t>B 2.4.10</t>
  </si>
  <si>
    <t>Viaggi partecipanti………………………………………………………</t>
  </si>
  <si>
    <t>B 2.4.11</t>
  </si>
  <si>
    <t>Spese amministrative voucher (iscrizione, tasse, esami etc.) ……………………………………..……………………….</t>
  </si>
  <si>
    <t>B 2.4.12</t>
  </si>
  <si>
    <t>Visite didattiche……………………………………...…………………………………………………………..</t>
  </si>
  <si>
    <t>B 2.4.13</t>
  </si>
  <si>
    <t>Borse di studio, assegni di ricerca ………………………………………………………………………………..</t>
  </si>
  <si>
    <t>B 2.5</t>
  </si>
  <si>
    <t>COMMISSIONI DI ESAME………………………………………………………………………………………</t>
  </si>
  <si>
    <t>B 2.6</t>
  </si>
  <si>
    <t>MATERIALI………………………………………………………………………………………………………..</t>
  </si>
  <si>
    <t>B 2.6.1</t>
  </si>
  <si>
    <t>Materiale didattico individuale………………………………………………………………………………………….</t>
  </si>
  <si>
    <t>B 2.6.2</t>
  </si>
  <si>
    <t>Materiale didattico collettivo……………………………………………………………………………………………………..</t>
  </si>
  <si>
    <t>B 2.6.3</t>
  </si>
  <si>
    <t>Materiale d'uso per esercitazioni…………………………………………………………………………………………….</t>
  </si>
  <si>
    <t>B 2.6.4</t>
  </si>
  <si>
    <t>Materiale di consumo ……………………………………………………………………………………………………………………………..</t>
  </si>
  <si>
    <t>B 2.6.5</t>
  </si>
  <si>
    <t>Indumenti protettivi……………………………………………………………………………………………………………………………..</t>
  </si>
  <si>
    <t>B 2.6.6</t>
  </si>
  <si>
    <t>Materiale per la FAD……………………………………………………………………………………………………………………………..</t>
  </si>
  <si>
    <t>B 2.6.7</t>
  </si>
  <si>
    <t>Licenze d'uso software……………………………………………………………………………………………………………………………..</t>
  </si>
  <si>
    <t>B 2.6.8</t>
  </si>
  <si>
    <t>Predisposizione reti /connessioni……………………………………………………………………………………………………………………………..</t>
  </si>
  <si>
    <t>B 2.6.9</t>
  </si>
  <si>
    <t>Acquisto materiale usato……………………………………………………………………………………………………………………………..</t>
  </si>
  <si>
    <t>B 2.7</t>
  </si>
  <si>
    <t>BUONI SERVIZI………………………………………………………………………………………………………..</t>
  </si>
  <si>
    <t>B 2.7.1</t>
  </si>
  <si>
    <t>Servizi di cura……………………………………………………………………………………………………………………………..</t>
  </si>
  <si>
    <t>B 2.7.2</t>
  </si>
  <si>
    <t>Servizi per imprese (avvio, piano di fattibilità etc)……………………………………………………………………………………………………………………………..</t>
  </si>
  <si>
    <t>B 2.8</t>
  </si>
  <si>
    <t>IMMOBILI………………………………………………………………………………………………………..</t>
  </si>
  <si>
    <t>B 2.8.1</t>
  </si>
  <si>
    <t>Locazione/ammortamento di immobili…………………………………………………………………..</t>
  </si>
  <si>
    <t>B 2.8.2</t>
  </si>
  <si>
    <t>Manutenzione immobili in locazione……………………………………………………………………</t>
  </si>
  <si>
    <t>B 2.9</t>
  </si>
  <si>
    <t>C.3.2.1.A - Qualificazione dell'offerta di istruzione e formazione tecnica e professionale</t>
  </si>
  <si>
    <t>ATTREZZATURE………………………………………………………………………………………………………..</t>
  </si>
  <si>
    <t>B 2.9.1</t>
  </si>
  <si>
    <t>Noleggio/leasing/ammortamento di attrezzature…………………………………………………………………..</t>
  </si>
  <si>
    <t>B 2.9.2</t>
  </si>
  <si>
    <t>Manutenzione attrezzature in locazione……………………………………………………………………</t>
  </si>
  <si>
    <t>B 2.10</t>
  </si>
  <si>
    <t>COSTI PER SERVIZI …………...………………………………...………………………………………………..</t>
  </si>
  <si>
    <t>B 2.11</t>
  </si>
  <si>
    <t>RENDICONTAZIONE………………………………………………………………………………………………………..</t>
  </si>
  <si>
    <t>B 2.11.1</t>
  </si>
  <si>
    <t>Rendicontatore interno…………………………………….</t>
  </si>
  <si>
    <t>B 2.11.2</t>
  </si>
  <si>
    <t>Rendicontatore esterno…………………………….</t>
  </si>
  <si>
    <t>B 2.12</t>
  </si>
  <si>
    <r>
      <t xml:space="preserve">CORRISPETTIVO CONTRATTUALE </t>
    </r>
    <r>
      <rPr>
        <vertAlign val="superscript"/>
        <sz val="10"/>
        <rFont val="Times New Roman"/>
        <family val="1"/>
      </rPr>
      <t>1</t>
    </r>
    <r>
      <rPr>
        <b/>
        <sz val="10"/>
        <rFont val="Times New Roman"/>
        <family val="1"/>
      </rPr>
      <t>………………………………………………………………………………………………………..</t>
    </r>
  </si>
  <si>
    <t>B 3</t>
  </si>
  <si>
    <t>DIFFUSIONE……………………………………………………………………………..</t>
  </si>
  <si>
    <t>B 3.1</t>
  </si>
  <si>
    <t>Verifica finale……………………………………………………………………………………………………………………………..</t>
  </si>
  <si>
    <t>B 3.2</t>
  </si>
  <si>
    <t>Elaborazione reports e studi……………………………………………………………………………………………………………………………..</t>
  </si>
  <si>
    <t>B 3.3</t>
  </si>
  <si>
    <t>Manifestazioni conclusive……………………………………………………………………………….</t>
  </si>
  <si>
    <t>B 4</t>
  </si>
  <si>
    <t>DIREZIONE PROGETTO E VALUTAZIONE……………………………...…………………………….</t>
  </si>
  <si>
    <t>B 4.1</t>
  </si>
  <si>
    <t>Direttore di corso o di progetto interni……………………………………………………………………………………………………………………………..</t>
  </si>
  <si>
    <t>B 4.2</t>
  </si>
  <si>
    <t>Direttore di corso o di progetto esterni……………………………………………………………………………………………………………………………..</t>
  </si>
  <si>
    <t>B 4.3</t>
  </si>
  <si>
    <t>Componenti di comitati tecnico scientifici interni……………………………………………………………………………………………………………………………..</t>
  </si>
  <si>
    <t>B 4.4</t>
  </si>
  <si>
    <t>Componenti di comitati tecnico scientifici esterni……………………………………………………………………………………………………………………………..</t>
  </si>
  <si>
    <t>B 4.5</t>
  </si>
  <si>
    <t>Coordinatori interni……………………………………………………………………………………………………………………………..</t>
  </si>
  <si>
    <t>B 4.6</t>
  </si>
  <si>
    <t>Coordinatori esterni……………………………………………………………………………………………………………………………..</t>
  </si>
  <si>
    <t>B 4.7</t>
  </si>
  <si>
    <t>Consulenti/ricercatori……………………………………………………………………………………………………………………………..</t>
  </si>
  <si>
    <t>B 4.8</t>
  </si>
  <si>
    <t>Alloggio personale direzione/valutazione……………………………………………………………………………………………………………………………..</t>
  </si>
  <si>
    <t>B 4.9</t>
  </si>
  <si>
    <t>Vitto personale direzione/valutazione……………………………………………………………………………………………………………………………..</t>
  </si>
  <si>
    <t>B 4.10</t>
  </si>
  <si>
    <t>Viaggi personale direzione/valutazione……………………………………………………………………………………………………………………………..</t>
  </si>
  <si>
    <t>B 4.11</t>
  </si>
  <si>
    <t>Valutatori interni……………………………………………………………………………………………………………………………..</t>
  </si>
  <si>
    <t>B 4.12</t>
  </si>
  <si>
    <t>Valutatori esterni……………………………………….</t>
  </si>
  <si>
    <t>C</t>
  </si>
  <si>
    <t>COSTI INDIRETTI ……..…………………………………………………….………………………………………………………………..</t>
  </si>
  <si>
    <r>
      <t>COSTO TOTALE DA FINANZIARE (B+C-</t>
    </r>
    <r>
      <rPr>
        <b/>
        <sz val="12"/>
        <rFont val="Times New Roman"/>
        <family val="1"/>
      </rPr>
      <t>retribuzione oneri occupati)</t>
    </r>
    <r>
      <rPr>
        <b/>
        <sz val="14"/>
        <rFont val="Times New Roman"/>
        <family val="1"/>
      </rPr>
      <t>………………………………………………………………………</t>
    </r>
  </si>
  <si>
    <r>
      <t xml:space="preserve">1 </t>
    </r>
    <r>
      <rPr>
        <sz val="9"/>
        <rFont val="Times New Roman"/>
        <family val="1"/>
      </rPr>
      <t>Da compilare soltanto per gli appalti</t>
    </r>
  </si>
  <si>
    <t>RIEPILOGO PER PROGETTO</t>
  </si>
  <si>
    <t>Inserire Intensità di Aiuto</t>
  </si>
  <si>
    <t>Finanziamento pubblico totale</t>
  </si>
  <si>
    <t>Spese ammissibili non rimborsabili</t>
  </si>
  <si>
    <t>Contributo privato (voce B 2.4.1)</t>
  </si>
  <si>
    <t>COSTO TOTALE DEL PROGETTO</t>
  </si>
  <si>
    <t>AIUTI DI STATO - SCHEDA PREVENTIVO COSTI REALI - CORRISPETTIVO PER AZIENDA
FORMAZIONE GENERALE</t>
  </si>
  <si>
    <t>CORRISPETTIVO PER AZIENDA</t>
  </si>
  <si>
    <t>Inserire Intensità di Aiuto più bassa fra le aziende</t>
  </si>
  <si>
    <t>Azienda</t>
  </si>
  <si>
    <t>Allievi</t>
  </si>
  <si>
    <t>Ore</t>
  </si>
  <si>
    <t>Finanziamento pubblico</t>
  </si>
  <si>
    <t xml:space="preserve">Costo totale </t>
  </si>
  <si>
    <t>Contributo privato</t>
  </si>
  <si>
    <t>% distribuzione</t>
  </si>
  <si>
    <t xml:space="preserve">Azienda 1 </t>
  </si>
  <si>
    <t>Non svantaggiati</t>
  </si>
  <si>
    <t>Svantaggiati</t>
  </si>
  <si>
    <t xml:space="preserve">Azienda 2 </t>
  </si>
  <si>
    <t>Azienda …</t>
  </si>
  <si>
    <t>Azienda TRASPORTI MARITTIMI</t>
  </si>
  <si>
    <t>Totale</t>
  </si>
  <si>
    <t>AIUTI DI STATO - SCHEDA PREVENTIVO COSTI INDIRETTI FORFETTARI - CORRISPETTIVO PER AZIENDA
FORMAZIONE SPECIFICA</t>
  </si>
  <si>
    <t>Elaborazione testi didattici………………………………………………………………………………………………………..</t>
  </si>
  <si>
    <t>Locazione/ammortamento di immobili……….……………………………………………………………..</t>
  </si>
  <si>
    <t>Manutenzione immobili in locazione……………….………………………………………………………</t>
  </si>
  <si>
    <t>Manutenzione attrezzature in locazione……...…………………………………………………………………</t>
  </si>
  <si>
    <t>COSTI PER SERVIZI …………..……..……………....………………………………………………………..</t>
  </si>
  <si>
    <t>Verifica finale …..……………………………………………………………………………………………………………………………..</t>
  </si>
  <si>
    <t>Manifestazioni conclusive…………...…………………………………………………………………………….</t>
  </si>
  <si>
    <t>DIREZIONE PROGETTO E VALUTAZIONE………………………….………………………………….</t>
  </si>
  <si>
    <r>
      <t xml:space="preserve">COSTI INDIRETTI </t>
    </r>
    <r>
      <rPr>
        <vertAlign val="superscript"/>
        <sz val="12"/>
        <rFont val="Times New Roman"/>
        <family val="1"/>
      </rPr>
      <t>2</t>
    </r>
    <r>
      <rPr>
        <b/>
        <sz val="12"/>
        <rFont val="Times New Roman"/>
        <family val="1"/>
      </rPr>
      <t xml:space="preserve"> ………………………………………………………………..</t>
    </r>
  </si>
  <si>
    <r>
      <t xml:space="preserve">2 </t>
    </r>
    <r>
      <rPr>
        <sz val="9"/>
        <rFont val="Times New Roman"/>
        <family val="1"/>
      </rPr>
      <t>Da NON compilare in quanto sarà calcolata in automatico</t>
    </r>
  </si>
  <si>
    <r>
      <t xml:space="preserve">AIUTI DI STATO - SCHEDA PREVENTIVO COSTI INDIRETTI FORFETTARI - CORRISPETTIVO PER AZIENDA
</t>
    </r>
    <r>
      <rPr>
        <b/>
        <sz val="12"/>
        <rFont val="Arial"/>
        <family val="2"/>
      </rPr>
      <t>FORMAZIONE GENERALE</t>
    </r>
  </si>
  <si>
    <t>Monte ore</t>
  </si>
  <si>
    <t xml:space="preserve">ALLEGATO 3 </t>
  </si>
  <si>
    <t xml:space="preserve"> SCHEDA PREVENTIVO COSTI STANDARD</t>
  </si>
  <si>
    <t>AIUTI DI STATO - SCHEDA PREVENTIVO COSTI STANDARD - CORRISPETTIVO PER AZIENDA
FORMAZIONE SPECIFICA</t>
  </si>
  <si>
    <t>I - Adattabilità</t>
  </si>
  <si>
    <t>a - Sviluppare sistemi di formazione continua e sostenere l'adattabilità dei lavoratori</t>
  </si>
  <si>
    <r>
      <t>2-</t>
    </r>
    <r>
      <rPr>
        <sz val="9"/>
        <rFont val="Microsoft Sans Serif"/>
        <family val="2"/>
      </rPr>
      <t xml:space="preserve"> Interventi di formazione aziendale ed interaziendale, svolti anche mediante forme di personalizzazione dei percorsi e/o mediante metodologie di formazione a distanza, relativi ad ambiti settoriali definiti  (settori di attività economica….</t>
    </r>
  </si>
  <si>
    <t>Formazione per occupati</t>
  </si>
  <si>
    <r>
      <t>3</t>
    </r>
    <r>
      <rPr>
        <sz val="9"/>
        <rFont val="Microsoft Sans Serif"/>
        <family val="2"/>
      </rPr>
      <t xml:space="preserve"> - Interventi di formazione aziendale ed interaziendale, svolti anche mediante forme di personalizzazione dei percorsi e/o mediante metodologie di formazione a distanza, nell'ambito della programmazione negoziata a livello regionale e locale e di….</t>
    </r>
  </si>
  <si>
    <r>
      <t>4</t>
    </r>
    <r>
      <rPr>
        <sz val="9"/>
        <rFont val="Microsoft Sans Serif"/>
        <family val="2"/>
      </rPr>
      <t xml:space="preserve"> - Interventi di formazione continua, svolti mediante attività corsuale, mediante forme di personalizzazione dei percorsi e/o mediante metodologie di formazione a distanza, finalizzati al rafforzamento ed aggiornamento delle competenze individuali e …</t>
    </r>
  </si>
  <si>
    <r>
      <t>6</t>
    </r>
    <r>
      <rPr>
        <sz val="9"/>
        <rFont val="Microsoft Sans Serif"/>
        <family val="2"/>
      </rPr>
      <t xml:space="preserve"> - Interventi di formazione a favore degli occupati nell'area R&amp;S e innovazione tecnologica, per migliorare le capacità di assorbimento nelle imprese dei risultati della ricerca scientifica</t>
    </r>
  </si>
  <si>
    <r>
      <t>8</t>
    </r>
    <r>
      <rPr>
        <sz val="9"/>
        <rFont val="Microsoft Sans Serif"/>
        <family val="2"/>
      </rPr>
      <t xml:space="preserve"> - Informazione, orientamento, formazione per i lavoratori over 45 anni finalizzata alla riqualificazione ed aggiornamento delle competenze, per la ricollocazione in azienda o l'avvio di nuove attività lavorative, in forma dipendente o autonoma</t>
    </r>
  </si>
  <si>
    <r>
      <t>9</t>
    </r>
    <r>
      <rPr>
        <sz val="9"/>
        <rFont val="Microsoft Sans Serif"/>
        <family val="2"/>
      </rPr>
      <t xml:space="preserve"> - Interventi (informazione, orientamento, formazione) per lo sviluppo di competenze finalizzate al miglioramento in ottica ambientale della gestione delle imprese e dei processi produttivi</t>
    </r>
  </si>
  <si>
    <t>b - Favorire l'innovazione e la produttività attraverso una migliore organizzazione e qualità del lavoro</t>
  </si>
  <si>
    <r>
      <t>3</t>
    </r>
    <r>
      <rPr>
        <sz val="9"/>
        <rFont val="Microsoft Sans Serif"/>
        <family val="2"/>
      </rPr>
      <t xml:space="preserve"> - Formazione finalizzata all'implementazione in impresa dei principi e dei sistemi della qualità e sicurezza sul lavoro, in particolare nelle imprese della subfornitura e nelle imprese di ridotte dimensioni</t>
    </r>
  </si>
  <si>
    <t>c - Sviluppare politiche e servizi per l'anticipazione e gestione dei cambiamenti, promuovere la competitività e l'imprenditorialità</t>
  </si>
  <si>
    <r>
      <t>1</t>
    </r>
    <r>
      <rPr>
        <sz val="9"/>
        <rFont val="Microsoft Sans Serif"/>
        <family val="2"/>
      </rPr>
      <t xml:space="preserve"> - Formazione per le categorie di lavoratori colpite da crisi aziendali e settoriali tramite interventi diretti a migliorare la qualità delle competenze, finalizzata a sostenere la riconversione aziendale o la ricollocazione dei lavoratori …</t>
    </r>
  </si>
  <si>
    <r>
      <t>7</t>
    </r>
    <r>
      <rPr>
        <sz val="9"/>
        <rFont val="Microsoft Sans Serif"/>
        <family val="2"/>
      </rPr>
      <t xml:space="preserve"> - Interventi di formazione nei confronti delle imprese per la valorizzazione delle differenze e del diversity management</t>
    </r>
  </si>
  <si>
    <r>
      <t>13</t>
    </r>
    <r>
      <rPr>
        <sz val="9"/>
        <rFont val="Microsoft Sans Serif"/>
        <family val="2"/>
      </rPr>
      <t xml:space="preserve"> - Interventi di formazione e animazione economica per il potenziamento della qualità imprenditoriale del management aziendale, finalizzata in particolare allo sviluppo di piani di intervento per il posizionamento competitivo, e alla definizione ….</t>
    </r>
  </si>
  <si>
    <t>AIUTI DI STATO - SCHEDA PREVENTIVO COSTI STANDARD - CORRISPETTIVO PER AZIENDA
FORMAZIONE GENERALE</t>
  </si>
  <si>
    <t>Azienda 1</t>
  </si>
  <si>
    <t>SCHEDA PREVENTIVO COSTI REALI - Aiuti di Stato - De minimis</t>
  </si>
  <si>
    <t>Azienda 2</t>
  </si>
  <si>
    <t>TOTALE</t>
  </si>
  <si>
    <t>SCHEDA PREVENTIVO COSTI INDIRETTI FORFETTARI - Aiuti di Stato - De minimis</t>
  </si>
  <si>
    <t>SCHEDA PREVENTIVO COSTI STANDARD - Aiuti di Stato - De minimis</t>
  </si>
  <si>
    <t>Indice classe ore</t>
  </si>
  <si>
    <t>COMPILAZIONE SCHEDE</t>
  </si>
  <si>
    <r>
      <t>Dal foglio "</t>
    </r>
    <r>
      <rPr>
        <b/>
        <sz val="11"/>
        <rFont val="Microsoft Sans Serif"/>
        <family val="2"/>
      </rPr>
      <t>MENU</t>
    </r>
    <r>
      <rPr>
        <sz val="11"/>
        <rFont val="Microsoft Sans Serif"/>
        <family val="2"/>
      </rPr>
      <t>" è possibile accedere alle seguenti tipologie di schede</t>
    </r>
  </si>
  <si>
    <t>SCHEDE INFORMATIVE</t>
  </si>
  <si>
    <r>
      <t>1. RACCORDO CUP-UCS</t>
    </r>
    <r>
      <rPr>
        <sz val="11"/>
        <rFont val="Microsoft Sans Serif"/>
        <family val="2"/>
      </rPr>
      <t>. Tabella relativa alle UCS divisa per categoria CUP e per classe di ore</t>
    </r>
  </si>
  <si>
    <r>
      <t>2. RACCORDO CUP-PAD</t>
    </r>
    <r>
      <rPr>
        <sz val="11"/>
        <rFont val="Microsoft Sans Serif"/>
        <family val="2"/>
      </rPr>
      <t>. Tabella di raccordo fra le categorie CUP e le azioni del PAD alle quali si possono applicare le opzioni di semplificazione (costi standard e costi indiretti forfettari)</t>
    </r>
  </si>
  <si>
    <t>SCHEDE INSERIMENTO PREVENTIVI</t>
  </si>
  <si>
    <r>
      <t xml:space="preserve">1. INSERISCE PREVENTIVO COSTI REALI
</t>
    </r>
    <r>
      <rPr>
        <sz val="11"/>
        <rFont val="Microsoft Sans Serif"/>
        <family val="2"/>
      </rPr>
      <t>Deve essere compilata un'unica scheda per progetto, specificando gli importi previsti per ogni singola voce di spesa laddove pertinente e ammissibile. Per l'ammissibilità delle spese e per i parametri di costo occorre tenere conto di quanto indicato nell'avviso pubblico, nonché nelle norme regionali di gestione e contabilizzazione.</t>
    </r>
  </si>
  <si>
    <r>
      <t xml:space="preserve">2. INSERISCE PREVENTIVO COSTI INDIRETTI FORFETTARI
</t>
    </r>
    <r>
      <rPr>
        <sz val="11"/>
        <rFont val="Microsoft Sans Serif"/>
        <family val="2"/>
      </rPr>
      <t>Selezionare tramite i filtri: ASSE, OBIETTIVO SPECIFICO e AZIONE DEL PAD. In questo modo verrà individuata in automatico la categoria CUP e la relativa percentuale di forfetizzazione dei costi indiretti che implementerà direttamente la cella corrispondente ai costi indiretti nell'elenco delle voci di spesa della scheda preventivo (voce di spesa C). 
Deve essere compilata un'unica scheda per progetto, specificando gli importi previsti per ogni singola voce di spesa laddove pertinente e ammissibile, tranne la voce C (costi indiretti). Per l'ammissibilità delle spese e per i parametri di costo occorre tenere conto di quanto indicato nell'avviso pubblico, nonché nelle norme regionali di gestione e contabilizzazione</t>
    </r>
  </si>
  <si>
    <r>
      <t xml:space="preserve">3. INSERISCE PREVENTIVO COSTI STANDARD
</t>
    </r>
    <r>
      <rPr>
        <sz val="11"/>
        <rFont val="Microsoft Sans Serif"/>
        <family val="2"/>
      </rPr>
      <t xml:space="preserve">Selezionare tramite i filtri: ASSE, OBIETTIVO SPECIFICO e AZIONE DEL PAD. In questo modo verrà individuata in automatico la categoria CUP.
Inserire ORE PREVISTE (ore di </t>
    </r>
    <r>
      <rPr>
        <u val="single"/>
        <sz val="11"/>
        <rFont val="Microsoft Sans Serif"/>
        <family val="2"/>
      </rPr>
      <t>FORMAZIONE PREVISTE</t>
    </r>
    <r>
      <rPr>
        <sz val="11"/>
        <rFont val="Microsoft Sans Serif"/>
        <family val="2"/>
      </rPr>
      <t>, quindi escluse le ore di stage, di FAD, ecc) e ALLIEVI PREVISTI. Il risultato della formula verrà visualizzato nella colonna "COSTO PUBBLICO FINANZIABILE (€)"</t>
    </r>
  </si>
  <si>
    <t>SCHEDA INSERIMENTO PREVENTIVO AIUTO DI STATO</t>
  </si>
  <si>
    <t>1. AIUTI ALLA FORMAZIONE - FORMAZIONE GENERALE</t>
  </si>
  <si>
    <r>
      <t xml:space="preserve">1.1. INSERISCE PREVENTIVO - COSTI REALI - FORMAZIONE GENERALE
</t>
    </r>
    <r>
      <rPr>
        <sz val="11"/>
        <rFont val="Microsoft Sans Serif"/>
        <family val="2"/>
      </rPr>
      <t>Deve essere compilata un'unica scheda per progetto, specificando gli importi previsti per ogni singola voce di spesa laddove pertinente e ammissibile. Per l'ammissibilità delle spese e per i parametri di costo occorre tenere conto di quanto indicato nell'avviso pubblico, nonché nelle norme regionali di gestione e contabilizzazione.</t>
    </r>
  </si>
  <si>
    <r>
      <t xml:space="preserve">Corrispettivo per azienda: 
</t>
    </r>
    <r>
      <rPr>
        <sz val="11"/>
        <rFont val="Microsoft Sans Serif"/>
        <family val="2"/>
      </rPr>
      <t xml:space="preserve">a) dopo aver compilato tutte le voci di spesa afferenti al progetto si inserisce nell'apposita cella l'intensità di aiuto più bassa fra le aziende che partecipano al progetto;
b) si aggiungono, tramite i pulsanti, ulteriori aziende fino ad arrivare al numero di aziende partecipanti al progetto. PRIMA, si aggiungono altre aziende di Trasporti Marittimi (dove non c'è la ripartizione fra allievi svantaggiati e non e dove l'intensità di aiuto è del 100%) e DOPO le altre aziende. Si immettono i nominativi delle aziende in ogni riga della colonna "Aziende";
c) si inseriscono il numero di allievi (svantaggiati e non) per ogni azienda con le relative ore. Nel caso di aziende di Trasporti Marittimi si inserisce il numero totale di allievi per le ore;
d) la tabella restituirà in automatico la ripartizione del finanziamento pubblico, il costo totale e il contributo privato (se procede) per ogni azienda. </t>
    </r>
  </si>
  <si>
    <r>
      <t xml:space="preserve">Riepilogo per progetto:
</t>
    </r>
    <r>
      <rPr>
        <sz val="11"/>
        <rFont val="Microsoft Sans Serif"/>
        <family val="2"/>
      </rPr>
      <t>la tabella restituirà il finanziamento pubblico totale, il costo totale del progetto e il contributo privato per progetto.</t>
    </r>
  </si>
  <si>
    <r>
      <t xml:space="preserve">1.2. INSERISCE PREVENTIVO- COSTI INDIRETTI FORFETTARI - FORMAZIONE GENERALE
</t>
    </r>
    <r>
      <rPr>
        <sz val="11"/>
        <rFont val="Microsoft Sans Serif"/>
        <family val="2"/>
      </rPr>
      <t>Deve essere compilata un'unica scheda per progetto, specificando gli importi previsti per ogni singola voce di spesa laddove pertinente e ammissibile, tranne la voce C (costi indiretti), alla quale verrà assegnata in automatico la percentuale di forfetizzazione dei costi indiretti relativa alla categoria Formazione Continua (9,52%). Per l'ammissibilità delle spese e per i parametri di costo occorre tenere conto di quanto indicato nell'avviso pubblico, nonché nelle norme regionali di gestione e contabilizzazione.</t>
    </r>
  </si>
  <si>
    <r>
      <t xml:space="preserve">Corrispettivo per azienda: 
</t>
    </r>
    <r>
      <rPr>
        <sz val="11"/>
        <rFont val="Microsoft Sans Serif"/>
        <family val="2"/>
      </rPr>
      <t xml:space="preserve">a) dopo aver compilato tutte le voci di spesa afferenti al progetto, ad eccezione della voce "Costi indiretti", si inserisce nell'apposita cella l'intensità di aiuto più bassa fra le aziende che partecipano al progetto;
b) si aggiungono, tramite i pulsanti, ulteriori aziende fino ad arrivare al numero di aziende partecipanti al progetto. PRIMA, si aggiungono altre aziende di Trasporti Marittimi (dove non c'è la ripartizione fra allievi svantaggiati e non e dove l'intensità di aiuto è del 100%) e DOPO le altre aziende. Si immettono i nominativi delle aziende in ogni riga della colonna "Aziende";
c) si inseriscono il numero di allievi (svantaggiati e non) per ogni azienda con le relative ore. Nel caso di aziende di Trasporti Marittimi si inserisce il numero totale di allievi per le ore;
d) la tabella restituirà in automatico la ripartizione del finanziamento pubblico, il costo totale e il contributo privato (se procede) per ogni azienda. </t>
    </r>
  </si>
  <si>
    <r>
      <t xml:space="preserve">1.3. INSERISCE PREVENTIVO - COSTI STANDARD - FORMAZIONE GENERALE
</t>
    </r>
    <r>
      <rPr>
        <sz val="11"/>
        <rFont val="Microsoft Sans Serif"/>
        <family val="2"/>
      </rPr>
      <t>Selezionare tramite i filtri: ASSE, OBIETTIVO SPECIFICO e AZIONE DEL PAD. Trattandosi di aiuti alla formazione, la categoria CUP individuata in automatico corrisponderà alla Formazione continua.
Inserire ORE PREVISTE (ore di FORMAZIONE PREVISTE, quindi escluse le ore di stage, di FAD, ecc) e ALLIEVI PREVISTI. Il risultato della formula verrà visualizzato nella colonna "COSTO PUBBLICO FINANZIABILE (€)"</t>
    </r>
  </si>
  <si>
    <r>
      <t xml:space="preserve">Corrispettivo per azienda: 
</t>
    </r>
    <r>
      <rPr>
        <sz val="11"/>
        <rFont val="Microsoft Sans Serif"/>
        <family val="2"/>
      </rPr>
      <t xml:space="preserve">a) si inserisce nell'apposita cella l'intensità di aiuto più bassa fra le aziende che partecipano al progetto;
b) si aggiungono, tramite i pulsanti, ulteriori aziende fino ad arrivare al numero di aziende partecipanti al progetto. PRIMA, si aggiungono altre aziende di Trasporti Marittimi (dove non c'è la ripartizione fra allievi svantaggiati e non e dove l'intensità di aiuto è del 100%) e DOPO le altre aziende. Si immettono i nominativi delle aziende in ogni riga della colonna "Aziende";
c) si inseriscono il numero di allievi (svantaggiati e non) per ogni azienda con le relative ore. Nel caso di aziende di Trasporti Marittimi si inserisce il numero totale di allievi per le ore;
d) la tabella restituirà in automatico la ripartizione del finanziamento pubblico, il costo totale e il contributo privato (se procede) per ogni azienda. </t>
    </r>
  </si>
  <si>
    <t>2. AIUTI ALLA FORMAZIONE - FORMAZIONE SPECIFICA</t>
  </si>
  <si>
    <r>
      <t xml:space="preserve">2.1. INSERISCE PREVENTIVO - COSTI REALI - FORMAZIONE SPECIFICA
</t>
    </r>
    <r>
      <rPr>
        <sz val="11"/>
        <rFont val="Microsoft Sans Serif"/>
        <family val="2"/>
      </rPr>
      <t>Deve essere compilata un'unica scheda per progetto, specificando gli importi previsti per ogni singola voce di spesa laddove pertinente e ammissibile. Per l'ammissibilità delle spese e per i parametri di costo occorre tenere conto di quanto indicato nell'avviso pubblico, nonché nelle norme regionali di gestione e contabilizzazione.
In seguito inserire nell'apposita cella l'intensità di aiuto.</t>
    </r>
  </si>
  <si>
    <r>
      <t xml:space="preserve">Riepilogo per progetto:
</t>
    </r>
    <r>
      <rPr>
        <sz val="11"/>
        <rFont val="Microsoft Sans Serif"/>
        <family val="2"/>
      </rPr>
      <t>la tabella restituirà il finanziamento pubblico totale, le spese ammissibili non rimborsabili, il contributo privato (voce B 2.4.1) e il costo totale del progetto.</t>
    </r>
  </si>
  <si>
    <r>
      <t xml:space="preserve">2.2. INSERISCE PREVENTIVO - COSTI INDIRETTI FORFETTARI - FORMAZIONE SPECIFICA
</t>
    </r>
    <r>
      <rPr>
        <sz val="11"/>
        <rFont val="Microsoft Sans Serif"/>
        <family val="2"/>
      </rPr>
      <t>Deve essere compilata un'unica scheda per progetto, specificando gli importi previsti per ogni singola voce di spesa laddove pertinente e ammissibile, tranne la voce C (costi indiretti), alla quale verrà assegnata in automatico la percentuale di forfetizzazione dei costi indiretti relativa alla categoria Formazione Continua (9,52%). Per l'ammissibilità delle spese e per i parametri di costo occorre tenere conto di quanto indicato nell'avviso pubblico, nonché nelle norme regionali di gestione e contabilizzazione.
In seguito inserire nell'apposita cella l'intensità di aiuto.</t>
    </r>
  </si>
  <si>
    <r>
      <t xml:space="preserve">2.3. INSERISCE PREVENTIVO - COSTI STANDARD - FORMAZIONE SPECIFICA
</t>
    </r>
    <r>
      <rPr>
        <sz val="11"/>
        <rFont val="Microsoft Sans Serif"/>
        <family val="2"/>
      </rPr>
      <t>Selezionare tramite i filtri: ASSE, OBIETTIVO SPECIFICO e AZIONE DEL PAD. Trattandosi di aiuti alla formazione, la categoria CUP individuata in automatico corrisponderà alla Formazione continua.
Inserire ORE PREVISTE (ore di FORMAZIONE PREVISTE, quindi escluse le ore di stage, di FAD, ecc) e ALLIEVI PREVISTI. Il risultato della formula verrà visualizzato nella colonna "COSTO PUBBLICO FINANZIABILE (€)"
In seguito inserire nell'apposita cella l'intensità di aiuto.</t>
    </r>
  </si>
  <si>
    <t>3. DE MINIMIS</t>
  </si>
  <si>
    <r>
      <t xml:space="preserve">3.1. INSERISCE PREVENTIVO - COSTI REALI - DE MINIMIS
</t>
    </r>
    <r>
      <rPr>
        <sz val="11"/>
        <rFont val="Microsoft Sans Serif"/>
        <family val="2"/>
      </rPr>
      <t>Deve essere compilata un'unica scheda per progetto, specificando gli importi previsti per ogni singola voce di spesa laddove pertinente e ammissibile. Per l'ammissibilità delle spese e per i parametri di costo occorre tenere conto di quanto indicato nell'avviso pubblico, nonché nelle norme regionali di gestione e contabilizzazione.</t>
    </r>
  </si>
  <si>
    <r>
      <t xml:space="preserve">Corrispettivo per azienda: 
</t>
    </r>
    <r>
      <rPr>
        <sz val="11"/>
        <rFont val="Microsoft Sans Serif"/>
        <family val="2"/>
      </rPr>
      <t xml:space="preserve">a) dopo aver compilato tutte le voci di spesa afferenti al progetto si aggiungono, tramite il relativo pulsante, ulteriori aziende fino ad arrivare al numero di aziende partecipanti al progetto. Si immettono i nominativi delle aziende in ogni riga della colonna "Aziende";
b) si inseriscono il numero di allievi per ogni azienda con le relative ore;
c) la tabella restituirà in automatico la ripartizione del finanziamento pubblico per ogni azienda. </t>
    </r>
  </si>
  <si>
    <r>
      <t xml:space="preserve">3.2. INSERISCE PREVENTIVO - COSTI INDIRETTI FORFETTARI - DE MINIMIS
</t>
    </r>
    <r>
      <rPr>
        <sz val="11"/>
        <rFont val="Microsoft Sans Serif"/>
        <family val="2"/>
      </rPr>
      <t>Selezionare tramite i filtri: ASSE, OBIETTIVO SPECIFICO e AZIONE DEL PAD. In questo modo verrà individuata in automatico la categoria CUP e la relativa percentuale di forfetizzazione dei costi indiretti che implementerà direttamente la cella corrispondente ai costi indiretti nell'elenco delle voci di spesa della scheda preventivo (voce di spesa C). 
Deve essere compilata un'unica scheda per progetto, specificando gli importi previsti per ogni singola voce di spesa laddove pertinente e ammissibile, tranne la voce C (costi indiretti). Per l'ammissibilità delle spese e per i parametri di costo occorre tenere conto di quanto indicato nell'avviso pubblico, nonché nelle norme regionali di gestione e contabilizzazione</t>
    </r>
  </si>
  <si>
    <r>
      <t xml:space="preserve">3.3. INSERISCE PREVENTIVO - COSTI STANDARD - DE MINIMIS
</t>
    </r>
    <r>
      <rPr>
        <sz val="11"/>
        <rFont val="Microsoft Sans Serif"/>
        <family val="2"/>
      </rPr>
      <t>Selezionare tramite i filtri: ASSE, OBIETTIVO SPECIFICO e AZIONE DEL PAD. In questo modo verrà individuata in automatico la categoria CUP.
Inserire ORE PREVISTE (ore di FORMAZIONE PREVISTE, quindi escluse le ore di stage, di FAD, ecc) e ALLIEVI PREVISTI. Il risultato della formula verrà visualizzato nella colonna "COSTO PUBBLICO FINANZIABILE (€)"</t>
    </r>
  </si>
  <si>
    <r>
      <t xml:space="preserve">Corrispettivo per azienda: 
</t>
    </r>
    <r>
      <rPr>
        <sz val="11"/>
        <rFont val="Microsoft Sans Serif"/>
        <family val="2"/>
      </rPr>
      <t xml:space="preserve">a) si aggiungono, tramite il relativo pulsante, ulteriori aziende fino ad arrivare al numero di aziende partecipanti al progetto. Si immettono i nominativi delle aziende in ogni riga della colonna "Aziende";
b) si inseriscono il numero di allievi per ogni azienda con le relative ore;
c) la tabella restituirà in automatico la ripartizione del finanziamento pubblico per ogni azienda. </t>
    </r>
  </si>
  <si>
    <t>RACCORDO CATEGORIE CUP-UCS</t>
  </si>
  <si>
    <t>Categoria CUP</t>
  </si>
  <si>
    <t>UCS</t>
  </si>
  <si>
    <t xml:space="preserve">Classi di ore </t>
  </si>
  <si>
    <t xml:space="preserve"> </t>
  </si>
  <si>
    <t>&lt; 50</t>
  </si>
  <si>
    <t>51-100</t>
  </si>
  <si>
    <t>101-250</t>
  </si>
  <si>
    <t>251-450</t>
  </si>
  <si>
    <t>451-600</t>
  </si>
  <si>
    <t>601-750</t>
  </si>
  <si>
    <t>751-900</t>
  </si>
  <si>
    <t>901-1200</t>
  </si>
  <si>
    <t>&gt; 1200</t>
  </si>
  <si>
    <t>IFTS (Istruzione e Formazione Tecnica Superiore)</t>
  </si>
  <si>
    <t>UCS SRP</t>
  </si>
  <si>
    <t xml:space="preserve">UCS SFA </t>
  </si>
  <si>
    <t>UCS Totale</t>
  </si>
  <si>
    <t xml:space="preserve">RACCORDO CATEGORIE CUP-AZIONI PAD </t>
  </si>
  <si>
    <t>Azione PAD</t>
  </si>
  <si>
    <t>Altra formazione all'interno dell'obbligo formativo</t>
  </si>
  <si>
    <r>
      <t xml:space="preserve">II.e.2 </t>
    </r>
    <r>
      <rPr>
        <sz val="10"/>
        <rFont val="Arial"/>
        <family val="2"/>
      </rPr>
      <t>- Interventi per il conseguimento da parte delle persone in giovane età di un livello minimo di competenze attraverso una qualifica professionale finalizzati ad assicurare l’inserimento lavorativo</t>
    </r>
  </si>
  <si>
    <r>
      <t xml:space="preserve">II.e.3 </t>
    </r>
    <r>
      <rPr>
        <sz val="10"/>
        <rFont val="Arial"/>
        <family val="2"/>
      </rPr>
      <t xml:space="preserve">- Offerta di percorsi integrati tra istruzione e formazione professionale (L. 53/03) nell’ambito dell’attuazione del diritto dovere all’istruzione e alla formazione </t>
    </r>
  </si>
  <si>
    <t>Formazione post obbligo formativo e post diploma</t>
  </si>
  <si>
    <r>
      <t>IV.i.1</t>
    </r>
    <r>
      <rPr>
        <sz val="10"/>
        <rFont val="Arial"/>
        <family val="2"/>
      </rPr>
      <t xml:space="preserve"> - Promozione dell’offerta formativa post-diploma, flessibile alle richieste della domanda, finalizzata a garantire un coerente inserimento occupazionale, anche con attività di stage e tirocinio formativo </t>
    </r>
  </si>
  <si>
    <t>IFTS (istruzione e formazione tecnica superiore)</t>
  </si>
  <si>
    <r>
      <t>IV.l.7</t>
    </r>
    <r>
      <rPr>
        <sz val="10"/>
        <rFont val="Arial"/>
        <family val="2"/>
      </rPr>
      <t xml:space="preserve"> - Formazione e orientamento post-diploma a carattere professionalizzante e tecnico-scientifica finalizzati all’inserimento lavorativo (IFTS)</t>
    </r>
  </si>
  <si>
    <t xml:space="preserve">Alta formazione - nell'ambito dei cicli universitari + 
Alta formazione -  post ciclo universitario  </t>
  </si>
  <si>
    <r>
      <t xml:space="preserve">IV.l.8 </t>
    </r>
    <r>
      <rPr>
        <sz val="10"/>
        <rFont val="Arial"/>
        <family val="2"/>
      </rPr>
      <t xml:space="preserve">- Interventi di qualificazione dell’attività formativa nei percorsi universitari a carattere tecnico-scientifico </t>
    </r>
  </si>
  <si>
    <t xml:space="preserve">Formazione permanente - aggiornamento professionale e tecnico               </t>
  </si>
  <si>
    <r>
      <t xml:space="preserve">IV.i.3 </t>
    </r>
    <r>
      <rPr>
        <sz val="10"/>
        <rFont val="Arial"/>
        <family val="2"/>
      </rPr>
      <t xml:space="preserve">- Interventi di formazione permanente non formale e formale, e a carattere professionalizzante, finalizzati all’inserimento lavorativo, accompagnati da interventi di supporto nel caso delle persone con disabilità </t>
    </r>
  </si>
  <si>
    <t>Formazione finalizzata al reinserimento lavorativo</t>
  </si>
  <si>
    <r>
      <t xml:space="preserve">
</t>
    </r>
    <r>
      <rPr>
        <b/>
        <sz val="10"/>
        <rFont val="Arial"/>
        <family val="2"/>
      </rPr>
      <t>II.e.5</t>
    </r>
    <r>
      <rPr>
        <sz val="10"/>
        <rFont val="Arial"/>
        <family val="2"/>
      </rPr>
      <t xml:space="preserve"> - Percorsi formativi finalizzati al sostegno dell’inserimento lavorativo e a prevenire i fenomeni di disoccupazione giovanile e di lunga durata 
</t>
    </r>
  </si>
  <si>
    <r>
      <t>II.e.11</t>
    </r>
    <r>
      <rPr>
        <sz val="10"/>
        <rFont val="Arial"/>
        <family val="2"/>
      </rPr>
      <t xml:space="preserve"> - Percorsi formativi personalizzati per il potenziamento delle competenze dei lavoratori over 45</t>
    </r>
  </si>
  <si>
    <r>
      <t>II.e.12</t>
    </r>
    <r>
      <rPr>
        <sz val="10"/>
        <rFont val="Arial"/>
        <family val="2"/>
      </rPr>
      <t xml:space="preserve"> - Informazione, orientamento, formazione per i lavoratori in cassa integrazione guadagni straordinaria e in mobilità, servizi di descrizione e ricostruzione delle competenze comunque maturate e servizi di validazione delle competenze acquisite in contesti non formali/informali finalizzati al rientro nel mercato del lavoro </t>
    </r>
  </si>
  <si>
    <r>
      <t>II.f.2</t>
    </r>
    <r>
      <rPr>
        <sz val="10"/>
        <rFont val="Arial"/>
        <family val="2"/>
      </rPr>
      <t xml:space="preserve"> - Attività di formazione per l’inserimento o reinserimento lavorativo delle donne, con particolare attenzione allo sviluppo di modelli formativi che tengano conto delle esigenze di conciliazione tra tempi di vita e di lavoro </t>
    </r>
  </si>
  <si>
    <r>
      <t>III.g.2</t>
    </r>
    <r>
      <rPr>
        <sz val="10"/>
        <rFont val="Arial"/>
        <family val="2"/>
      </rPr>
      <t xml:space="preserve"> - Attività di formazione professionale, anche personalizzate (ad es. voucher), finalizzata all’inserimento e reinserimento lavorativo dei soggetti svantaggiati</t>
    </r>
  </si>
  <si>
    <t>Formazione per la creazione d'impresa</t>
  </si>
  <si>
    <r>
      <t xml:space="preserve">
I.c.12</t>
    </r>
    <r>
      <rPr>
        <sz val="10"/>
        <rFont val="Arial"/>
        <family val="2"/>
      </rPr>
      <t xml:space="preserve"> - Rafforzamento del tessuto imprenditoriale locale attraverso la creazione d’impresa tramite spin-off aziendale, in particolare nell’ambito dello sviluppo di rapporti di sub-fornitura e di esternalizzazione dei servizi </t>
    </r>
  </si>
  <si>
    <r>
      <t xml:space="preserve">IV.l.4 </t>
    </r>
    <r>
      <rPr>
        <sz val="10"/>
        <rFont val="Arial"/>
        <family val="2"/>
      </rPr>
      <t xml:space="preserve">- Interventi per favorire la creazione di imprese innovative, in particolare come effetto spin-off della ricerca </t>
    </r>
  </si>
  <si>
    <t>Formazione per occupati (o formazione continua)</t>
  </si>
  <si>
    <r>
      <t xml:space="preserve">I.a.2. </t>
    </r>
    <r>
      <rPr>
        <sz val="10"/>
        <rFont val="Arial"/>
        <family val="2"/>
      </rPr>
      <t xml:space="preserve">Interventi di formazione aziendale ed interaziendale, svolti anche mediante forme di personalizzazione dei percorsi e/o mediante metodologie di formazione a distanza, relativi ad ambiti settoriali definiti (settori di attività economica o tematiche aziendali) oppure a specifici ambiti territoriali (distretti e zone industriali, sistemi produttivi locali, ecc.)                                                                          
                                                                                              </t>
    </r>
  </si>
  <si>
    <r>
      <t xml:space="preserve">I.a.3 </t>
    </r>
    <r>
      <rPr>
        <sz val="10"/>
        <rFont val="Arial"/>
        <family val="2"/>
      </rPr>
      <t>- Interventi di formazione aziendale ed interaziendale, svolti anche mediante forme di personalizzazione dei percorsi e/o mediante metodologie di formazione a distanza, nell'ambito della programmazione negoziata a livello regionale e locale e di accordi fra parti sociali rappresentative</t>
    </r>
  </si>
  <si>
    <r>
      <t xml:space="preserve">I.a.4 </t>
    </r>
    <r>
      <rPr>
        <sz val="10"/>
        <rFont val="Arial"/>
        <family val="2"/>
      </rPr>
      <t>- Interventi di formazione continua, svolti mediante attività corsuale, mediante forme di personalizzazione dei percorsi e/o mediante metodologie di formazione a distanza, finalizzati al rafforzamento ed aggiornamento delle competenze individuali ed alla stabilizzazione professionale di specifiche categorie di lavoratori, quali ad es. lavoratori atipici e in CIGO</t>
    </r>
  </si>
  <si>
    <r>
      <t>I.a.6</t>
    </r>
    <r>
      <rPr>
        <sz val="10"/>
        <rFont val="Arial"/>
        <family val="2"/>
      </rPr>
      <t xml:space="preserve"> - Interventi di formazione a favore degli occupati nell’area R&amp;S e innovazione tecnologica, per migliorare le capacità di assorbimento nelle imprese dei risultati della ricerca scientifica </t>
    </r>
  </si>
  <si>
    <r>
      <t>I.a.8</t>
    </r>
    <r>
      <rPr>
        <sz val="10"/>
        <rFont val="Arial"/>
        <family val="2"/>
      </rPr>
      <t xml:space="preserve"> - Informazione, orientamento, formazione per i lavoratori over 45 anni finalizzata alla riqualificazione ed aggiornamento delle competenze, per la ricollocazione in azienda o l’avvio di nuove attività lavorative, in forma dipendente o autonoma</t>
    </r>
  </si>
  <si>
    <r>
      <t>I.a.9</t>
    </r>
    <r>
      <rPr>
        <sz val="10"/>
        <rFont val="Arial"/>
        <family val="2"/>
      </rPr>
      <t xml:space="preserve"> - interventi (informazione, orientamento, formazione) per lo sviluppo di competenze finalizzate al miglioramento in ottica ambientale della gestione delle imprese e dei processi produttivi </t>
    </r>
  </si>
  <si>
    <r>
      <t xml:space="preserve">I.b.3 </t>
    </r>
    <r>
      <rPr>
        <sz val="10"/>
        <rFont val="Arial"/>
        <family val="2"/>
      </rPr>
      <t>- Formazione finalizzata all’implementazione in impresa dei principi e dei sistemi della qualità e sicurezza sul lavoro, in particolare nelle imprese della subfornitura e nelle imprese di ridotte dimensioni</t>
    </r>
  </si>
  <si>
    <r>
      <t xml:space="preserve">I.c.1 </t>
    </r>
    <r>
      <rPr>
        <sz val="10"/>
        <rFont val="Arial"/>
        <family val="2"/>
      </rPr>
      <t>- Formazione per le categorie di lavoratori colpite da crisi aziendali e settoriali tramite interventi diretti a migliorare la qualità delle competenze, finalizzata a sostenere la riconversione aziendale o la ricollocazione dei lavoratori in altri settori produttivi</t>
    </r>
  </si>
  <si>
    <r>
      <t>I.c.7</t>
    </r>
    <r>
      <rPr>
        <sz val="10"/>
        <rFont val="Arial"/>
        <family val="2"/>
      </rPr>
      <t xml:space="preserve"> - Interventi di formazione nei confronti delle imprese per la valorizzazione delle differenze e del diversity management</t>
    </r>
  </si>
  <si>
    <r>
      <t>I.c.13</t>
    </r>
    <r>
      <rPr>
        <sz val="10"/>
        <rFont val="Arial"/>
        <family val="2"/>
      </rPr>
      <t xml:space="preserve"> - Interventi di formazione e animazione economica per il potenziamento della qualità imprenditoriale del management aziendale, finalizzata in particolare allo sviluppo di piani di intervento per il posizionamento competitivo, e alla definizione delle potenzialità di sviluppo conseguenti alle innovazioni di processo e di prodotto </t>
    </r>
  </si>
  <si>
    <r>
      <t xml:space="preserve">Nota 1. </t>
    </r>
    <r>
      <rPr>
        <sz val="10"/>
        <rFont val="Arial"/>
        <family val="2"/>
      </rPr>
      <t>Non è stata inserita la Categoria CUP "Formazione all'interno dell'obbligo scolastico+Percorsi scolastici formativi all'interno dell'obbligo formativo", allo stato non attivabile nell'ambito del POR Toscana 2007-13.</t>
    </r>
  </si>
  <si>
    <r>
      <t xml:space="preserve">Nota 2. </t>
    </r>
    <r>
      <rPr>
        <sz val="10"/>
        <rFont val="Arial"/>
        <family val="2"/>
      </rPr>
      <t xml:space="preserve">E' stata inserita, ma attivabile solo per la eventuale realizzazione di Moduli professionalizzanti, la Categoria CUP "Alta formazione - nell'ambito dei cicli universitari+Alta formazione-post ciclo universitario".  </t>
    </r>
  </si>
  <si>
    <r>
      <t xml:space="preserve">Nota 3. </t>
    </r>
    <r>
      <rPr>
        <sz val="10"/>
        <rFont val="Arial"/>
        <family val="2"/>
      </rPr>
      <t xml:space="preserve">La realizzazione di interventi in relazione alla Categoria CUP "Formazione post obbligo formativo e post diploma" è suggerita per azioni formative medio-lunghe formali e a carattere professionalizzante. L'attivazione di questa tipologia per interventi a carattere non formale può comportare il rischio di una non completta adeguatezza delle relative UCS. </t>
    </r>
  </si>
  <si>
    <t>REGIONE TOSCANA</t>
  </si>
  <si>
    <t>TITOLO PROGETTO</t>
  </si>
  <si>
    <r>
      <t xml:space="preserve">CODICE PROGETTO
</t>
    </r>
    <r>
      <rPr>
        <sz val="8"/>
        <rFont val="Times New Roman"/>
        <family val="1"/>
      </rPr>
      <t>(a cura Autorità di Gestione)</t>
    </r>
  </si>
  <si>
    <t xml:space="preserve">                </t>
  </si>
  <si>
    <t>Asse</t>
  </si>
  <si>
    <t>Obiettivo specifico</t>
  </si>
  <si>
    <t>Ore previste</t>
  </si>
  <si>
    <t>Allievi previsti</t>
  </si>
  <si>
    <t>COSTO PUBBLICO FINANZIABILE 
(€)</t>
  </si>
  <si>
    <t>Indice calsse ore</t>
  </si>
  <si>
    <t>Indice CUP</t>
  </si>
  <si>
    <t>UCS SFA</t>
  </si>
  <si>
    <t>C - Istruzione e Formazione</t>
  </si>
  <si>
    <t>C.3.2 - Qualificazione dell'offerta di istruzione e formazione tecnica e professionale</t>
  </si>
  <si>
    <t>AIUTI DI STATO - SCHEDA PREVENTIVO COSTI REALI - CORRISPETTIVO PER AZIENDA
FORMAZIONE SPECIFICA</t>
  </si>
  <si>
    <t>SCHEDA PREVISIONE FINANZIARIA PROGETTO</t>
  </si>
  <si>
    <t>A</t>
  </si>
  <si>
    <t>RICAVI…………………...…………………………………………………………………..</t>
  </si>
  <si>
    <t>B</t>
  </si>
  <si>
    <t>COSTI DIRETTI DI PROGETTO</t>
  </si>
  <si>
    <t>B1</t>
  </si>
  <si>
    <t>PREPARAZIONE……………………………………………………………………………………………….</t>
  </si>
  <si>
    <t>B 1.1</t>
  </si>
  <si>
    <t>INDAGINI PRELIMINARI…………………………………………………………………………………………….</t>
  </si>
  <si>
    <t>B 1.2</t>
  </si>
  <si>
    <t>IDEAZIONE E PROGETTAZIONE INTERVENTO..……….……………………………………………………..</t>
  </si>
  <si>
    <t>B 1.2.1</t>
  </si>
  <si>
    <t>Preparazione stage aziendali……………………………………………………………………………………………………..</t>
  </si>
  <si>
    <t>B 1.2.2</t>
  </si>
  <si>
    <t>Progettista interno…………………………………………………………………………….</t>
  </si>
  <si>
    <r>
      <t>………………...</t>
    </r>
    <r>
      <rPr>
        <sz val="6"/>
        <rFont val="Arial"/>
        <family val="2"/>
      </rPr>
      <t>costo medio CCNL orario</t>
    </r>
  </si>
  <si>
    <t>ore</t>
  </si>
  <si>
    <t>B 1.2.3</t>
  </si>
  <si>
    <t>Progettista esterno………………………………..</t>
  </si>
  <si>
    <r>
      <t>………………..………………………………...</t>
    </r>
    <r>
      <rPr>
        <sz val="6"/>
        <rFont val="Arial"/>
        <family val="2"/>
      </rPr>
      <t>euro orari</t>
    </r>
  </si>
  <si>
    <t>B 1.2.4</t>
  </si>
  <si>
    <t>Alloggio progettista…………………………………………………</t>
  </si>
  <si>
    <r>
      <t>…………………………………………..</t>
    </r>
    <r>
      <rPr>
        <sz val="6"/>
        <rFont val="Arial"/>
        <family val="2"/>
      </rPr>
      <t>euro</t>
    </r>
  </si>
  <si>
    <t>giorni/persona</t>
  </si>
  <si>
    <t>B 1.2.5</t>
  </si>
  <si>
    <t>Vitto progettista…………………………………………………..</t>
  </si>
  <si>
    <r>
      <t>………………...</t>
    </r>
    <r>
      <rPr>
        <sz val="6"/>
        <rFont val="Arial"/>
        <family val="2"/>
      </rPr>
      <t>costo medio</t>
    </r>
  </si>
  <si>
    <t>n. pasti</t>
  </si>
  <si>
    <t>B 1.2.6</t>
  </si>
  <si>
    <t>Viaggi progettista………………………………………………..</t>
  </si>
  <si>
    <t>viaggi/persona</t>
  </si>
  <si>
    <t>B 1.3</t>
  </si>
  <si>
    <t>INFORMAZIONE E PUBBLICITA'………………………………………………………………………………………….</t>
  </si>
  <si>
    <t>B 1.4</t>
  </si>
  <si>
    <t>SELEZIONE E INFORMAZIONE PARTECIPANTI……………………………………………………………………………………………………</t>
  </si>
  <si>
    <t>B 1.4.1</t>
  </si>
  <si>
    <t>Informazione/accoglienza partecipanti…………………………………………………………………………………………………………</t>
  </si>
  <si>
    <t>B 1.4.2</t>
  </si>
  <si>
    <t>Selezione partecipanti…………………………………………………………………………………………………………..</t>
  </si>
  <si>
    <t>B 1.5</t>
  </si>
  <si>
    <t>ELABORAZIONE MATERIALE DIDATTICO………………………………………………………………………..</t>
  </si>
  <si>
    <t>B 1.5.1</t>
  </si>
  <si>
    <t>Elaborazione testi didattici……………..……….……....…………………………………………………………………</t>
  </si>
  <si>
    <t>B 1.5.2</t>
  </si>
  <si>
    <t>Preparazione materiale per la FAD……………………………………………………………………………………………….</t>
  </si>
  <si>
    <t>B 2</t>
  </si>
  <si>
    <t>REALIZZAZIONE………………………………………………………………………………………..</t>
  </si>
  <si>
    <t>B 2.1</t>
  </si>
  <si>
    <t>DOCENZA…………………………………………………………………………………………………………………..</t>
  </si>
  <si>
    <t>B 2.1.1</t>
  </si>
  <si>
    <t>Docenti junior interni…………………………………………….</t>
  </si>
  <si>
    <t>B 2.1.2</t>
  </si>
  <si>
    <t>Docenti senior interni……………………………………………..</t>
  </si>
  <si>
    <t>B 2.1.3</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</si>
</sst>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_-;_-@_-"/>
    <numFmt numFmtId="165" formatCode="_-&quot;€ &quot;* #,##0.00_-;&quot;-€ &quot;* #,##0.00_-;_-&quot;€ &quot;* \-??_-;_-@_-"/>
    <numFmt numFmtId="166" formatCode="0.0"/>
    <numFmt numFmtId="167" formatCode="_-* #,##0.00_-;\-* #,##0.00_-;_-* \-??_-;_-@_-"/>
    <numFmt numFmtId="168" formatCode="_-* #,##0.00_-;\-* #,##0.00_-;_-* \-_-;_-@_-"/>
    <numFmt numFmtId="169" formatCode="0.0%"/>
    <numFmt numFmtId="170" formatCode="#,##0.00_ ;\-#,##0.00\ "/>
    <numFmt numFmtId="171" formatCode="#,##0_ ;\-#,##0\ "/>
  </numFmts>
  <fonts count="41">
    <font>
      <sz val="10"/>
      <name val="Arial"/>
      <family val="2"/>
    </font>
    <font>
      <sz val="10"/>
      <name val="Times New Roman"/>
      <family val="1"/>
    </font>
    <font>
      <sz val="10"/>
      <color indexed="49"/>
      <name val="Arial"/>
      <family val="2"/>
    </font>
    <font>
      <b/>
      <sz val="11"/>
      <name val="Microsoft Sans Serif"/>
      <family val="2"/>
    </font>
    <font>
      <b/>
      <sz val="11"/>
      <color indexed="49"/>
      <name val="Microsoft Sans Serif"/>
      <family val="2"/>
    </font>
    <font>
      <sz val="11"/>
      <name val="Microsoft Sans Serif"/>
      <family val="2"/>
    </font>
    <font>
      <b/>
      <sz val="12"/>
      <color indexed="9"/>
      <name val="Microsoft Sans Serif"/>
      <family val="2"/>
    </font>
    <font>
      <b/>
      <i/>
      <sz val="11"/>
      <color indexed="9"/>
      <name val="Microsoft Sans Serif"/>
      <family val="2"/>
    </font>
    <font>
      <b/>
      <u val="single"/>
      <sz val="11"/>
      <name val="Microsoft Sans Serif"/>
      <family val="2"/>
    </font>
    <font>
      <u val="single"/>
      <sz val="11"/>
      <name val="Microsoft Sans Serif"/>
      <family val="2"/>
    </font>
    <font>
      <b/>
      <sz val="10"/>
      <name val="Arial"/>
      <family val="2"/>
    </font>
    <font>
      <sz val="12"/>
      <name val="Arial"/>
      <family val="2"/>
    </font>
    <font>
      <sz val="10"/>
      <color indexed="12"/>
      <name val="Arial"/>
      <family val="2"/>
    </font>
    <font>
      <b/>
      <sz val="12"/>
      <name val="Arial"/>
      <family val="2"/>
    </font>
    <font>
      <b/>
      <sz val="14"/>
      <name val="Times New Roman"/>
      <family val="1"/>
    </font>
    <font>
      <sz val="12"/>
      <name val="Times New Roman"/>
      <family val="1"/>
    </font>
    <font>
      <sz val="11"/>
      <name val="Times New Roman"/>
      <family val="1"/>
    </font>
    <font>
      <sz val="8"/>
      <name val="Times New Roman"/>
      <family val="1"/>
    </font>
    <font>
      <b/>
      <sz val="10"/>
      <name val="Microsoft Sans Serif"/>
      <family val="2"/>
    </font>
    <font>
      <sz val="9"/>
      <name val="Microsoft Sans Serif"/>
      <family val="2"/>
    </font>
    <font>
      <b/>
      <sz val="9"/>
      <name val="Microsoft Sans Serif"/>
      <family val="2"/>
    </font>
    <font>
      <b/>
      <sz val="12"/>
      <name val="Microsoft Sans Serif"/>
      <family val="2"/>
    </font>
    <font>
      <b/>
      <sz val="12"/>
      <name val="Times New Roman"/>
      <family val="1"/>
    </font>
    <font>
      <b/>
      <sz val="10"/>
      <name val="Times New Roman"/>
      <family val="1"/>
    </font>
    <font>
      <sz val="6"/>
      <name val="Arial"/>
      <family val="2"/>
    </font>
    <font>
      <vertAlign val="superscript"/>
      <sz val="10"/>
      <name val="Times New Roman"/>
      <family val="1"/>
    </font>
    <font>
      <vertAlign val="superscript"/>
      <sz val="9"/>
      <name val="Times New Roman"/>
      <family val="1"/>
    </font>
    <font>
      <sz val="9"/>
      <name val="Times New Roman"/>
      <family val="1"/>
    </font>
    <font>
      <sz val="9"/>
      <name val="Arial"/>
      <family val="2"/>
    </font>
    <font>
      <b/>
      <i/>
      <sz val="11"/>
      <name val="Arial"/>
      <family val="2"/>
    </font>
    <font>
      <b/>
      <sz val="11"/>
      <color indexed="9"/>
      <name val="Microsoft Sans Serif"/>
      <family val="2"/>
    </font>
    <font>
      <sz val="11"/>
      <name val="Arial"/>
      <family val="2"/>
    </font>
    <font>
      <b/>
      <sz val="11"/>
      <name val="Arial"/>
      <family val="2"/>
    </font>
    <font>
      <b/>
      <sz val="11"/>
      <color indexed="9"/>
      <name val="Arial"/>
      <family val="2"/>
    </font>
    <font>
      <sz val="10"/>
      <color indexed="9"/>
      <name val="Arial"/>
      <family val="2"/>
    </font>
    <font>
      <sz val="11"/>
      <color indexed="9"/>
      <name val="Arial"/>
      <family val="2"/>
    </font>
    <font>
      <vertAlign val="superscript"/>
      <sz val="12"/>
      <name val="Times New Roman"/>
      <family val="1"/>
    </font>
    <font>
      <b/>
      <sz val="11.5"/>
      <name val="Arial"/>
      <family val="2"/>
    </font>
    <font>
      <i/>
      <sz val="10"/>
      <name val="Arial"/>
      <family val="2"/>
    </font>
    <font>
      <sz val="10"/>
      <color indexed="22"/>
      <name val="Arial"/>
      <family val="2"/>
    </font>
    <font>
      <sz val="8"/>
      <name val="Tahoma"/>
      <family val="2"/>
    </font>
  </fonts>
  <fills count="5">
    <fill>
      <patternFill/>
    </fill>
    <fill>
      <patternFill patternType="gray125"/>
    </fill>
    <fill>
      <patternFill patternType="solid">
        <fgColor indexed="49"/>
        <bgColor indexed="64"/>
      </patternFill>
    </fill>
    <fill>
      <patternFill patternType="solid">
        <fgColor indexed="27"/>
        <bgColor indexed="64"/>
      </patternFill>
    </fill>
    <fill>
      <patternFill patternType="solid">
        <fgColor indexed="22"/>
        <bgColor indexed="64"/>
      </patternFill>
    </fill>
  </fills>
  <borders count="38">
    <border>
      <left/>
      <right/>
      <top/>
      <bottom/>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style="thin">
        <color indexed="8"/>
      </top>
      <bottom style="medium">
        <color indexed="8"/>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cellStyleXfs>
  <cellXfs count="503">
    <xf numFmtId="0" fontId="0" fillId="0" borderId="0" xfId="0" applyAlignment="1">
      <alignment/>
    </xf>
    <xf numFmtId="0" fontId="2" fillId="2" borderId="0" xfId="0" applyFont="1" applyFill="1" applyAlignment="1">
      <alignment/>
    </xf>
    <xf numFmtId="0" fontId="5" fillId="0" borderId="0" xfId="0" applyFont="1" applyAlignment="1">
      <alignment horizontal="left" vertical="center" wrapText="1"/>
    </xf>
    <xf numFmtId="0" fontId="0" fillId="0" borderId="0" xfId="0" applyAlignment="1">
      <alignment horizontal="center"/>
    </xf>
    <xf numFmtId="0" fontId="10" fillId="0" borderId="1" xfId="0" applyFont="1" applyBorder="1" applyAlignment="1">
      <alignment vertical="center"/>
    </xf>
    <xf numFmtId="0" fontId="10" fillId="0" borderId="1" xfId="0" applyFont="1" applyBorder="1" applyAlignment="1">
      <alignment horizontal="center" vertical="center"/>
    </xf>
    <xf numFmtId="0" fontId="0" fillId="0" borderId="0" xfId="0" applyAlignment="1">
      <alignment vertical="center"/>
    </xf>
    <xf numFmtId="0" fontId="10" fillId="0" borderId="2" xfId="0" applyFont="1" applyBorder="1" applyAlignment="1">
      <alignment vertical="center"/>
    </xf>
    <xf numFmtId="0" fontId="10" fillId="0" borderId="2" xfId="0" applyFont="1" applyBorder="1" applyAlignment="1">
      <alignment horizontal="center" vertical="center"/>
    </xf>
    <xf numFmtId="0" fontId="0" fillId="2" borderId="2" xfId="0" applyFont="1" applyFill="1" applyBorder="1" applyAlignment="1">
      <alignment horizontal="center"/>
    </xf>
    <xf numFmtId="166" fontId="0" fillId="2" borderId="2" xfId="0" applyNumberFormat="1" applyFont="1" applyFill="1" applyBorder="1" applyAlignment="1">
      <alignment/>
    </xf>
    <xf numFmtId="0" fontId="0" fillId="0" borderId="0" xfId="0" applyFont="1" applyFill="1" applyAlignment="1">
      <alignment horizontal="center" vertical="center" wrapText="1"/>
    </xf>
    <xf numFmtId="0" fontId="0" fillId="3" borderId="0" xfId="0" applyFont="1" applyFill="1" applyAlignment="1">
      <alignment horizontal="left" vertical="center" wrapText="1"/>
    </xf>
    <xf numFmtId="0" fontId="0" fillId="0" borderId="0" xfId="0" applyFont="1" applyFill="1" applyAlignment="1">
      <alignment/>
    </xf>
    <xf numFmtId="0" fontId="11" fillId="0" borderId="0" xfId="0" applyFont="1" applyFill="1" applyAlignment="1">
      <alignment/>
    </xf>
    <xf numFmtId="0" fontId="10" fillId="0" borderId="2" xfId="0" applyFont="1" applyFill="1" applyBorder="1" applyAlignment="1">
      <alignment horizontal="center" vertical="center" wrapText="1"/>
    </xf>
    <xf numFmtId="0" fontId="10" fillId="0" borderId="0" xfId="0" applyFont="1" applyFill="1" applyAlignment="1">
      <alignment horizontal="center" wrapText="1"/>
    </xf>
    <xf numFmtId="0" fontId="0" fillId="2" borderId="2" xfId="0" applyFont="1" applyFill="1" applyBorder="1" applyAlignment="1">
      <alignment horizontal="left" vertical="center" wrapText="1"/>
    </xf>
    <xf numFmtId="0" fontId="10" fillId="2" borderId="2" xfId="0" applyFont="1" applyFill="1" applyBorder="1" applyAlignment="1">
      <alignment horizontal="justify" vertical="center" wrapText="1"/>
    </xf>
    <xf numFmtId="0" fontId="0" fillId="3" borderId="2" xfId="0" applyFont="1" applyFill="1" applyBorder="1" applyAlignment="1">
      <alignment horizontal="left" vertical="center" wrapText="1"/>
    </xf>
    <xf numFmtId="0" fontId="10" fillId="3" borderId="2" xfId="0" applyFont="1" applyFill="1" applyBorder="1" applyAlignment="1">
      <alignment horizontal="justify" vertical="center" wrapText="1"/>
    </xf>
    <xf numFmtId="0" fontId="0" fillId="3" borderId="2" xfId="0" applyFont="1" applyFill="1" applyBorder="1" applyAlignment="1">
      <alignment horizontal="justify" vertical="center" wrapText="1"/>
    </xf>
    <xf numFmtId="0" fontId="10" fillId="3" borderId="2" xfId="0" applyNumberFormat="1" applyFont="1" applyFill="1" applyBorder="1" applyAlignment="1">
      <alignment horizontal="justify" vertical="center" wrapText="1"/>
    </xf>
    <xf numFmtId="0" fontId="12" fillId="0" borderId="0" xfId="0" applyFont="1" applyFill="1" applyAlignment="1">
      <alignment/>
    </xf>
    <xf numFmtId="0" fontId="0" fillId="0" borderId="0" xfId="0" applyFont="1" applyFill="1" applyAlignment="1">
      <alignment horizontal="left" vertical="center" wrapText="1"/>
    </xf>
    <xf numFmtId="0" fontId="0" fillId="0" borderId="0" xfId="23">
      <alignment/>
      <protection/>
    </xf>
    <xf numFmtId="3" fontId="0" fillId="0" borderId="0" xfId="23" applyNumberFormat="1">
      <alignment/>
      <protection/>
    </xf>
    <xf numFmtId="0" fontId="0" fillId="0" borderId="0" xfId="23" applyFill="1">
      <alignment/>
      <protection/>
    </xf>
    <xf numFmtId="0" fontId="13" fillId="0" borderId="0" xfId="0" applyFont="1" applyFill="1" applyAlignment="1">
      <alignment horizontal="center" vertical="center" wrapText="1"/>
    </xf>
    <xf numFmtId="0" fontId="10" fillId="0" borderId="0" xfId="0" applyFont="1" applyAlignment="1">
      <alignment vertical="center" wrapText="1"/>
    </xf>
    <xf numFmtId="3" fontId="13" fillId="0" borderId="0" xfId="0" applyNumberFormat="1" applyFont="1" applyFill="1" applyAlignment="1">
      <alignment horizontal="center" vertical="center" wrapText="1"/>
    </xf>
    <xf numFmtId="0" fontId="14" fillId="0" borderId="0" xfId="21" applyFont="1" applyBorder="1" applyAlignment="1">
      <alignment horizontal="center" vertical="center"/>
      <protection/>
    </xf>
    <xf numFmtId="0" fontId="0" fillId="0" borderId="0" xfId="26" applyFill="1">
      <alignment/>
      <protection/>
    </xf>
    <xf numFmtId="0" fontId="0" fillId="0" borderId="0" xfId="26">
      <alignment/>
      <protection/>
    </xf>
    <xf numFmtId="0" fontId="16" fillId="0" borderId="0" xfId="21" applyFont="1" applyFill="1" applyAlignment="1">
      <alignment horizontal="center" vertical="center"/>
      <protection/>
    </xf>
    <xf numFmtId="0" fontId="16" fillId="0" borderId="0" xfId="21" applyFont="1" applyFill="1" applyBorder="1" applyAlignment="1">
      <alignment horizontal="center" vertical="center"/>
      <protection/>
    </xf>
    <xf numFmtId="0" fontId="1" fillId="0" borderId="0" xfId="21" applyFill="1" applyBorder="1" applyAlignment="1" applyProtection="1">
      <alignment vertical="center" wrapText="1"/>
      <protection locked="0"/>
    </xf>
    <xf numFmtId="3" fontId="1" fillId="0" borderId="0" xfId="21" applyNumberFormat="1" applyFill="1" applyBorder="1" applyAlignment="1" applyProtection="1">
      <alignment horizontal="right" vertical="center" wrapText="1"/>
      <protection locked="0"/>
    </xf>
    <xf numFmtId="0" fontId="1" fillId="0" borderId="0" xfId="21" applyBorder="1" applyAlignment="1" applyProtection="1">
      <alignment vertical="center"/>
      <protection/>
    </xf>
    <xf numFmtId="0" fontId="1" fillId="0" borderId="0" xfId="21" applyFont="1" applyBorder="1" applyAlignment="1" applyProtection="1">
      <alignment horizontal="center" vertical="center" wrapText="1"/>
      <protection/>
    </xf>
    <xf numFmtId="0" fontId="1" fillId="0" borderId="2" xfId="21" applyFont="1" applyBorder="1" applyAlignment="1" applyProtection="1">
      <alignment/>
      <protection hidden="1" locked="0"/>
    </xf>
    <xf numFmtId="0" fontId="1" fillId="0" borderId="0" xfId="21" applyBorder="1" applyAlignment="1" applyProtection="1">
      <alignment/>
      <protection locked="0"/>
    </xf>
    <xf numFmtId="3" fontId="1" fillId="0" borderId="0" xfId="21" applyNumberFormat="1" applyFont="1" applyBorder="1" applyAlignment="1" applyProtection="1">
      <alignment horizontal="right" vertical="center"/>
      <protection/>
    </xf>
    <xf numFmtId="0" fontId="1" fillId="0" borderId="3" xfId="21" applyFont="1" applyBorder="1" applyAlignment="1" applyProtection="1">
      <alignment horizontal="center" vertical="center" wrapText="1"/>
      <protection/>
    </xf>
    <xf numFmtId="0" fontId="1" fillId="0" borderId="3" xfId="21" applyFont="1" applyBorder="1" applyAlignment="1" applyProtection="1">
      <alignment/>
      <protection locked="0"/>
    </xf>
    <xf numFmtId="0" fontId="1" fillId="0" borderId="3" xfId="21" applyBorder="1" applyAlignment="1" applyProtection="1">
      <alignment/>
      <protection locked="0"/>
    </xf>
    <xf numFmtId="0" fontId="1" fillId="0" borderId="3" xfId="21" applyBorder="1" applyAlignment="1" applyProtection="1">
      <alignment vertical="center"/>
      <protection/>
    </xf>
    <xf numFmtId="0" fontId="18" fillId="2" borderId="2" xfId="23" applyFont="1" applyFill="1" applyBorder="1" applyAlignment="1">
      <alignment horizontal="center" vertical="center" wrapText="1"/>
      <protection/>
    </xf>
    <xf numFmtId="0" fontId="18" fillId="2" borderId="1" xfId="23" applyFont="1" applyFill="1" applyBorder="1" applyAlignment="1">
      <alignment vertical="center" wrapText="1"/>
      <protection/>
    </xf>
    <xf numFmtId="0" fontId="18" fillId="2" borderId="1" xfId="23" applyFont="1" applyFill="1" applyBorder="1" applyAlignment="1">
      <alignment horizontal="center" vertical="center" wrapText="1"/>
      <protection/>
    </xf>
    <xf numFmtId="3" fontId="18" fillId="2" borderId="2" xfId="23" applyNumberFormat="1" applyFont="1" applyFill="1" applyBorder="1" applyAlignment="1">
      <alignment horizontal="center" vertical="center" wrapText="1"/>
      <protection/>
    </xf>
    <xf numFmtId="0" fontId="18" fillId="0" borderId="0" xfId="23" applyFont="1" applyFill="1" applyAlignment="1" applyProtection="1">
      <alignment vertical="center" wrapText="1"/>
      <protection hidden="1" locked="0"/>
    </xf>
    <xf numFmtId="0" fontId="0" fillId="0" borderId="0" xfId="23" applyFont="1" applyFill="1" applyAlignment="1" applyProtection="1">
      <alignment vertical="center" wrapText="1"/>
      <protection hidden="1" locked="0"/>
    </xf>
    <xf numFmtId="0" fontId="0" fillId="0" borderId="0" xfId="23" applyFill="1" applyAlignment="1">
      <alignment vertical="center" wrapText="1"/>
      <protection/>
    </xf>
    <xf numFmtId="0" fontId="0" fillId="0" borderId="0" xfId="23" applyAlignment="1">
      <alignment vertical="center" wrapText="1"/>
      <protection/>
    </xf>
    <xf numFmtId="0" fontId="19" fillId="0" borderId="2" xfId="23" applyFont="1" applyFill="1" applyBorder="1" applyAlignment="1">
      <alignment horizontal="left" vertical="center" wrapText="1"/>
      <protection/>
    </xf>
    <xf numFmtId="49" fontId="20" fillId="0" borderId="2" xfId="23" applyNumberFormat="1" applyFont="1" applyFill="1" applyBorder="1" applyAlignment="1">
      <alignment horizontal="left" vertical="center" wrapText="1"/>
      <protection/>
    </xf>
    <xf numFmtId="0" fontId="0" fillId="0" borderId="2" xfId="23" applyBorder="1" applyProtection="1">
      <alignment/>
      <protection hidden="1" locked="0"/>
    </xf>
    <xf numFmtId="3" fontId="21" fillId="0" borderId="2" xfId="23" applyNumberFormat="1" applyFont="1" applyFill="1" applyBorder="1" applyProtection="1">
      <alignment/>
      <protection hidden="1"/>
    </xf>
    <xf numFmtId="0" fontId="0" fillId="0" borderId="0" xfId="23" applyFill="1" applyProtection="1">
      <alignment/>
      <protection hidden="1" locked="0"/>
    </xf>
    <xf numFmtId="166" fontId="0" fillId="0" borderId="0" xfId="23" applyNumberFormat="1" applyFill="1" applyProtection="1">
      <alignment/>
      <protection hidden="1" locked="0"/>
    </xf>
    <xf numFmtId="166" fontId="0" fillId="0" borderId="0" xfId="32" applyNumberFormat="1" applyFont="1" applyFill="1" applyBorder="1" applyAlignment="1" applyProtection="1">
      <alignment/>
      <protection hidden="1" locked="0"/>
    </xf>
    <xf numFmtId="0" fontId="0" fillId="0" borderId="0" xfId="25">
      <alignment/>
      <protection/>
    </xf>
    <xf numFmtId="167" fontId="0" fillId="0" borderId="0" xfId="25" applyNumberFormat="1" applyAlignment="1">
      <alignment horizontal="right"/>
      <protection/>
    </xf>
    <xf numFmtId="167" fontId="1" fillId="0" borderId="0" xfId="21" applyNumberFormat="1" applyFill="1" applyBorder="1" applyAlignment="1" applyProtection="1">
      <alignment horizontal="right" vertical="center" wrapText="1"/>
      <protection locked="0"/>
    </xf>
    <xf numFmtId="0" fontId="1" fillId="0" borderId="2" xfId="21" applyFont="1" applyBorder="1" applyAlignment="1" applyProtection="1">
      <alignment/>
      <protection locked="0"/>
    </xf>
    <xf numFmtId="167" fontId="1" fillId="0" borderId="0" xfId="21" applyNumberFormat="1" applyFont="1" applyBorder="1" applyAlignment="1" applyProtection="1">
      <alignment horizontal="right" vertical="center"/>
      <protection/>
    </xf>
    <xf numFmtId="0" fontId="1" fillId="0" borderId="0" xfId="21" applyBorder="1" applyAlignment="1" applyProtection="1">
      <alignment vertical="center"/>
      <protection locked="0"/>
    </xf>
    <xf numFmtId="167" fontId="1" fillId="0" borderId="0" xfId="21" applyNumberFormat="1" applyBorder="1" applyAlignment="1" applyProtection="1">
      <alignment horizontal="right" vertical="center"/>
      <protection locked="0"/>
    </xf>
    <xf numFmtId="0" fontId="22" fillId="0" borderId="0" xfId="21" applyFont="1" applyAlignment="1">
      <alignment horizontal="center"/>
      <protection/>
    </xf>
    <xf numFmtId="0" fontId="22" fillId="0" borderId="0" xfId="21" applyFont="1" applyAlignment="1">
      <alignment horizontal="left"/>
      <protection/>
    </xf>
    <xf numFmtId="167" fontId="22" fillId="0" borderId="2" xfId="21" applyNumberFormat="1" applyFont="1" applyBorder="1" applyAlignment="1" applyProtection="1">
      <alignment horizontal="right"/>
      <protection locked="0"/>
    </xf>
    <xf numFmtId="167" fontId="22" fillId="0" borderId="2" xfId="21" applyNumberFormat="1" applyFont="1" applyBorder="1" applyAlignment="1">
      <alignment horizontal="right"/>
      <protection/>
    </xf>
    <xf numFmtId="0" fontId="23" fillId="0" borderId="0" xfId="21" applyFont="1">
      <alignment/>
      <protection/>
    </xf>
    <xf numFmtId="168" fontId="23" fillId="0" borderId="0" xfId="17" applyNumberFormat="1" applyFont="1" applyFill="1" applyBorder="1" applyAlignment="1" applyProtection="1">
      <alignment/>
      <protection/>
    </xf>
    <xf numFmtId="167" fontId="23" fillId="0" borderId="1" xfId="17" applyNumberFormat="1" applyFont="1" applyFill="1" applyBorder="1" applyAlignment="1" applyProtection="1">
      <alignment horizontal="right"/>
      <protection locked="0"/>
    </xf>
    <xf numFmtId="167" fontId="23" fillId="0" borderId="1" xfId="17" applyNumberFormat="1" applyFont="1" applyFill="1" applyBorder="1" applyAlignment="1" applyProtection="1">
      <alignment horizontal="right"/>
      <protection/>
    </xf>
    <xf numFmtId="0" fontId="1" fillId="0" borderId="0" xfId="21" applyFont="1">
      <alignment/>
      <protection/>
    </xf>
    <xf numFmtId="0" fontId="1" fillId="0" borderId="0" xfId="21">
      <alignment/>
      <protection/>
    </xf>
    <xf numFmtId="168" fontId="1" fillId="0" borderId="0" xfId="17" applyNumberFormat="1" applyFont="1" applyFill="1" applyBorder="1" applyAlignment="1" applyProtection="1">
      <alignment/>
      <protection/>
    </xf>
    <xf numFmtId="167" fontId="1" fillId="0" borderId="1" xfId="17" applyNumberFormat="1" applyFont="1" applyFill="1" applyBorder="1" applyAlignment="1" applyProtection="1">
      <alignment horizontal="right"/>
      <protection locked="0"/>
    </xf>
    <xf numFmtId="0" fontId="0" fillId="0" borderId="0" xfId="19" applyFont="1" applyAlignment="1" applyProtection="1">
      <alignment horizontal="right"/>
      <protection/>
    </xf>
    <xf numFmtId="168" fontId="1" fillId="0" borderId="1" xfId="17" applyNumberFormat="1" applyFont="1" applyFill="1" applyBorder="1" applyAlignment="1" applyProtection="1">
      <alignment/>
      <protection locked="0"/>
    </xf>
    <xf numFmtId="0" fontId="24" fillId="0" borderId="0" xfId="19" applyFont="1" applyAlignment="1" applyProtection="1">
      <alignment horizontal="right"/>
      <protection/>
    </xf>
    <xf numFmtId="3" fontId="1" fillId="0" borderId="1" xfId="21" applyNumberFormat="1" applyBorder="1" applyProtection="1">
      <alignment/>
      <protection locked="0"/>
    </xf>
    <xf numFmtId="167" fontId="1" fillId="0" borderId="1" xfId="17" applyNumberFormat="1" applyFont="1" applyFill="1" applyBorder="1" applyAlignment="1" applyProtection="1">
      <alignment horizontal="right"/>
      <protection/>
    </xf>
    <xf numFmtId="0" fontId="23" fillId="0" borderId="0" xfId="21" applyFont="1" applyAlignment="1">
      <alignment horizontal="left" vertical="center"/>
      <protection/>
    </xf>
    <xf numFmtId="0" fontId="23" fillId="0" borderId="0" xfId="21" applyFont="1" applyAlignment="1">
      <alignment/>
      <protection/>
    </xf>
    <xf numFmtId="0" fontId="23" fillId="0" borderId="0" xfId="21" applyFont="1" applyAlignment="1">
      <alignment wrapText="1"/>
      <protection/>
    </xf>
    <xf numFmtId="167" fontId="23" fillId="0" borderId="4" xfId="17" applyNumberFormat="1" applyFont="1" applyFill="1" applyBorder="1" applyAlignment="1" applyProtection="1">
      <alignment horizontal="right"/>
      <protection/>
    </xf>
    <xf numFmtId="168" fontId="22" fillId="0" borderId="0" xfId="17" applyNumberFormat="1" applyFont="1" applyFill="1" applyBorder="1" applyAlignment="1" applyProtection="1">
      <alignment horizontal="center"/>
      <protection/>
    </xf>
    <xf numFmtId="167" fontId="23" fillId="0" borderId="2" xfId="21" applyNumberFormat="1" applyFont="1" applyBorder="1" applyAlignment="1">
      <alignment horizontal="right"/>
      <protection/>
    </xf>
    <xf numFmtId="167" fontId="23" fillId="0" borderId="5" xfId="21" applyNumberFormat="1" applyFont="1" applyBorder="1" applyAlignment="1">
      <alignment horizontal="right"/>
      <protection/>
    </xf>
    <xf numFmtId="167" fontId="1" fillId="0" borderId="2" xfId="17" applyNumberFormat="1" applyFont="1" applyFill="1" applyBorder="1" applyAlignment="1" applyProtection="1">
      <alignment horizontal="right"/>
      <protection locked="0"/>
    </xf>
    <xf numFmtId="0" fontId="1" fillId="0" borderId="0" xfId="21" applyFont="1" applyFill="1">
      <alignment/>
      <protection/>
    </xf>
    <xf numFmtId="0" fontId="0" fillId="0" borderId="0" xfId="19" applyFont="1" applyFill="1" applyAlignment="1" applyProtection="1">
      <alignment horizontal="right"/>
      <protection/>
    </xf>
    <xf numFmtId="168" fontId="1" fillId="0" borderId="0" xfId="17" applyNumberFormat="1" applyFont="1" applyFill="1" applyBorder="1" applyAlignment="1" applyProtection="1">
      <alignment/>
      <protection locked="0"/>
    </xf>
    <xf numFmtId="0" fontId="24" fillId="0" borderId="0" xfId="19" applyFont="1" applyFill="1" applyAlignment="1" applyProtection="1">
      <alignment horizontal="right"/>
      <protection/>
    </xf>
    <xf numFmtId="3" fontId="1" fillId="0" borderId="0" xfId="21" applyNumberFormat="1" applyFill="1" applyBorder="1" applyProtection="1">
      <alignment/>
      <protection locked="0"/>
    </xf>
    <xf numFmtId="0" fontId="0" fillId="0" borderId="0" xfId="25" applyFill="1">
      <alignment/>
      <protection/>
    </xf>
    <xf numFmtId="0" fontId="23" fillId="0" borderId="0" xfId="21" applyFont="1" applyFill="1">
      <alignment/>
      <protection/>
    </xf>
    <xf numFmtId="167" fontId="23" fillId="0" borderId="2" xfId="21" applyNumberFormat="1" applyFont="1" applyFill="1" applyBorder="1" applyAlignment="1">
      <alignment horizontal="right"/>
      <protection/>
    </xf>
    <xf numFmtId="0" fontId="22" fillId="0" borderId="0" xfId="21" applyFont="1" applyAlignment="1">
      <alignment horizontal="center" vertical="center"/>
      <protection/>
    </xf>
    <xf numFmtId="0" fontId="22" fillId="0" borderId="0" xfId="21" applyFont="1">
      <alignment/>
      <protection/>
    </xf>
    <xf numFmtId="0" fontId="22" fillId="0" borderId="0" xfId="21" applyFont="1" applyFill="1" applyAlignment="1">
      <alignment horizontal="center" vertical="center"/>
      <protection/>
    </xf>
    <xf numFmtId="0" fontId="22" fillId="0" borderId="0" xfId="21" applyFont="1" applyFill="1" applyAlignment="1">
      <alignment horizontal="left"/>
      <protection/>
    </xf>
    <xf numFmtId="0" fontId="22" fillId="0" borderId="0" xfId="21" applyFont="1" applyFill="1" applyAlignment="1">
      <alignment horizontal="center" wrapText="1"/>
      <protection/>
    </xf>
    <xf numFmtId="0" fontId="22" fillId="0" borderId="0" xfId="21" applyFont="1" applyFill="1" applyAlignment="1">
      <alignment horizontal="center"/>
      <protection/>
    </xf>
    <xf numFmtId="167" fontId="22" fillId="0" borderId="2" xfId="17" applyNumberFormat="1" applyFont="1" applyFill="1" applyBorder="1" applyAlignment="1" applyProtection="1">
      <alignment horizontal="right"/>
      <protection/>
    </xf>
    <xf numFmtId="3" fontId="1" fillId="0" borderId="1" xfId="21" applyNumberFormat="1" applyFill="1" applyBorder="1" applyProtection="1">
      <alignment/>
      <protection locked="0"/>
    </xf>
    <xf numFmtId="0" fontId="22" fillId="0" borderId="0" xfId="21" applyFont="1" applyAlignment="1">
      <alignment horizontal="center" wrapText="1"/>
      <protection/>
    </xf>
    <xf numFmtId="0" fontId="10" fillId="0" borderId="0" xfId="25" applyFont="1">
      <alignment/>
      <protection/>
    </xf>
    <xf numFmtId="167" fontId="1" fillId="0" borderId="0" xfId="21" applyNumberFormat="1" applyAlignment="1">
      <alignment horizontal="right"/>
      <protection/>
    </xf>
    <xf numFmtId="0" fontId="14" fillId="0" borderId="0" xfId="21" applyFont="1">
      <alignment/>
      <protection/>
    </xf>
    <xf numFmtId="167" fontId="14" fillId="0" borderId="2" xfId="17" applyNumberFormat="1" applyFont="1" applyFill="1" applyBorder="1" applyAlignment="1" applyProtection="1">
      <alignment horizontal="right"/>
      <protection/>
    </xf>
    <xf numFmtId="167" fontId="0" fillId="0" borderId="0" xfId="25" applyNumberFormat="1">
      <alignment/>
      <protection/>
    </xf>
    <xf numFmtId="167" fontId="14" fillId="0" borderId="0" xfId="17" applyNumberFormat="1" applyFont="1" applyFill="1" applyBorder="1" applyAlignment="1" applyProtection="1">
      <alignment horizontal="right"/>
      <protection/>
    </xf>
    <xf numFmtId="0" fontId="26" fillId="0" borderId="0" xfId="21" applyFont="1">
      <alignment/>
      <protection/>
    </xf>
    <xf numFmtId="0" fontId="27" fillId="0" borderId="0" xfId="25" applyFont="1">
      <alignment/>
      <protection/>
    </xf>
    <xf numFmtId="0" fontId="28" fillId="0" borderId="0" xfId="25" applyFont="1">
      <alignment/>
      <protection/>
    </xf>
    <xf numFmtId="0" fontId="29" fillId="0" borderId="6" xfId="25" applyFont="1" applyBorder="1">
      <alignment/>
      <protection/>
    </xf>
    <xf numFmtId="0" fontId="1" fillId="0" borderId="0" xfId="21" applyBorder="1">
      <alignment/>
      <protection/>
    </xf>
    <xf numFmtId="0" fontId="31" fillId="0" borderId="7" xfId="25" applyFont="1" applyFill="1" applyBorder="1" applyAlignment="1">
      <alignment/>
      <protection/>
    </xf>
    <xf numFmtId="0" fontId="1" fillId="0" borderId="8" xfId="21" applyFill="1" applyBorder="1">
      <alignment/>
      <protection/>
    </xf>
    <xf numFmtId="9" fontId="0" fillId="4" borderId="9" xfId="21" applyNumberFormat="1" applyFont="1" applyFill="1" applyBorder="1" applyAlignment="1">
      <alignment horizontal="right"/>
      <protection/>
    </xf>
    <xf numFmtId="0" fontId="31" fillId="0" borderId="6" xfId="25" applyFont="1" applyBorder="1">
      <alignment/>
      <protection/>
    </xf>
    <xf numFmtId="167" fontId="31" fillId="0" borderId="10" xfId="21" applyNumberFormat="1" applyFont="1" applyFill="1" applyBorder="1" applyAlignment="1">
      <alignment horizontal="right"/>
      <protection/>
    </xf>
    <xf numFmtId="0" fontId="0" fillId="0" borderId="0" xfId="25" applyBorder="1">
      <alignment/>
      <protection/>
    </xf>
    <xf numFmtId="167" fontId="32" fillId="0" borderId="10" xfId="25" applyNumberFormat="1" applyFont="1" applyBorder="1" applyAlignment="1">
      <alignment horizontal="right"/>
      <protection/>
    </xf>
    <xf numFmtId="167" fontId="31" fillId="0" borderId="10" xfId="25" applyNumberFormat="1" applyFont="1" applyBorder="1" applyAlignment="1">
      <alignment horizontal="right"/>
      <protection/>
    </xf>
    <xf numFmtId="0" fontId="0" fillId="0" borderId="0" xfId="25" applyFont="1">
      <alignment/>
      <protection/>
    </xf>
    <xf numFmtId="0" fontId="31" fillId="0" borderId="11" xfId="25" applyFont="1" applyBorder="1">
      <alignment/>
      <protection/>
    </xf>
    <xf numFmtId="0" fontId="0" fillId="0" borderId="12" xfId="25" applyBorder="1">
      <alignment/>
      <protection/>
    </xf>
    <xf numFmtId="167" fontId="31" fillId="0" borderId="13" xfId="25" applyNumberFormat="1" applyFont="1" applyBorder="1" applyAlignment="1">
      <alignment horizontal="right"/>
      <protection/>
    </xf>
    <xf numFmtId="0" fontId="0" fillId="0" borderId="0" xfId="25" applyProtection="1">
      <alignment/>
      <protection hidden="1"/>
    </xf>
    <xf numFmtId="167" fontId="0" fillId="0" borderId="0" xfId="25" applyNumberFormat="1" applyAlignment="1" applyProtection="1">
      <alignment horizontal="right"/>
      <protection hidden="1"/>
    </xf>
    <xf numFmtId="0" fontId="11" fillId="0" borderId="0" xfId="0" applyFont="1" applyFill="1" applyAlignment="1" applyProtection="1">
      <alignment/>
      <protection hidden="1"/>
    </xf>
    <xf numFmtId="0" fontId="16" fillId="0" borderId="0" xfId="21" applyFont="1" applyFill="1" applyAlignment="1" applyProtection="1">
      <alignment horizontal="center" vertical="center"/>
      <protection hidden="1"/>
    </xf>
    <xf numFmtId="0" fontId="16" fillId="0" borderId="0" xfId="21" applyFont="1" applyFill="1" applyBorder="1" applyAlignment="1" applyProtection="1">
      <alignment horizontal="center" vertical="center"/>
      <protection hidden="1"/>
    </xf>
    <xf numFmtId="0" fontId="1" fillId="0" borderId="0" xfId="21" applyFill="1" applyBorder="1" applyAlignment="1" applyProtection="1">
      <alignment vertical="center" wrapText="1"/>
      <protection hidden="1"/>
    </xf>
    <xf numFmtId="167" fontId="1" fillId="0" borderId="0" xfId="21" applyNumberFormat="1" applyFill="1" applyBorder="1" applyAlignment="1" applyProtection="1">
      <alignment horizontal="right" vertical="center" wrapText="1"/>
      <protection hidden="1"/>
    </xf>
    <xf numFmtId="0" fontId="1" fillId="0" borderId="0" xfId="21" applyBorder="1" applyAlignment="1" applyProtection="1">
      <alignment vertical="center"/>
      <protection hidden="1"/>
    </xf>
    <xf numFmtId="0" fontId="1" fillId="0" borderId="0" xfId="21" applyFont="1" applyBorder="1" applyAlignment="1" applyProtection="1">
      <alignment horizontal="center" vertical="center" wrapText="1"/>
      <protection hidden="1"/>
    </xf>
    <xf numFmtId="167" fontId="1" fillId="0" borderId="0" xfId="21" applyNumberFormat="1" applyFont="1" applyBorder="1" applyAlignment="1" applyProtection="1">
      <alignment horizontal="right" vertical="center"/>
      <protection hidden="1"/>
    </xf>
    <xf numFmtId="0" fontId="1" fillId="0" borderId="0" xfId="21" applyBorder="1" applyAlignment="1" applyProtection="1">
      <alignment/>
      <protection hidden="1"/>
    </xf>
    <xf numFmtId="167" fontId="1" fillId="0" borderId="0" xfId="21" applyNumberFormat="1" applyBorder="1" applyAlignment="1" applyProtection="1">
      <alignment horizontal="right" vertical="center"/>
      <protection hidden="1"/>
    </xf>
    <xf numFmtId="0" fontId="22" fillId="0" borderId="0" xfId="21" applyFont="1" applyAlignment="1" applyProtection="1">
      <alignment horizontal="center"/>
      <protection hidden="1"/>
    </xf>
    <xf numFmtId="0" fontId="22" fillId="0" borderId="0" xfId="21" applyFont="1" applyAlignment="1" applyProtection="1">
      <alignment horizontal="left"/>
      <protection hidden="1"/>
    </xf>
    <xf numFmtId="167" fontId="22" fillId="0" borderId="2" xfId="21" applyNumberFormat="1" applyFont="1" applyBorder="1" applyAlignment="1" applyProtection="1">
      <alignment horizontal="right"/>
      <protection hidden="1"/>
    </xf>
    <xf numFmtId="0" fontId="23" fillId="0" borderId="0" xfId="21" applyFont="1" applyProtection="1">
      <alignment/>
      <protection hidden="1"/>
    </xf>
    <xf numFmtId="168" fontId="23" fillId="0" borderId="0" xfId="17" applyNumberFormat="1" applyFont="1" applyFill="1" applyBorder="1" applyAlignment="1" applyProtection="1">
      <alignment/>
      <protection hidden="1"/>
    </xf>
    <xf numFmtId="167" fontId="23" fillId="0" borderId="1" xfId="17" applyNumberFormat="1" applyFont="1" applyFill="1" applyBorder="1" applyAlignment="1" applyProtection="1">
      <alignment horizontal="right"/>
      <protection hidden="1" locked="0"/>
    </xf>
    <xf numFmtId="167" fontId="23" fillId="0" borderId="1" xfId="17" applyNumberFormat="1" applyFont="1" applyFill="1" applyBorder="1" applyAlignment="1" applyProtection="1">
      <alignment horizontal="right"/>
      <protection hidden="1"/>
    </xf>
    <xf numFmtId="0" fontId="1" fillId="0" borderId="0" xfId="21" applyFont="1" applyProtection="1">
      <alignment/>
      <protection hidden="1"/>
    </xf>
    <xf numFmtId="0" fontId="1" fillId="0" borderId="0" xfId="21" applyProtection="1">
      <alignment/>
      <protection hidden="1"/>
    </xf>
    <xf numFmtId="168" fontId="1" fillId="0" borderId="0" xfId="17" applyNumberFormat="1" applyFont="1" applyFill="1" applyBorder="1" applyAlignment="1" applyProtection="1">
      <alignment/>
      <protection hidden="1"/>
    </xf>
    <xf numFmtId="167" fontId="1" fillId="0" borderId="1" xfId="17" applyNumberFormat="1" applyFont="1" applyFill="1" applyBorder="1" applyAlignment="1" applyProtection="1">
      <alignment horizontal="right"/>
      <protection hidden="1"/>
    </xf>
    <xf numFmtId="0" fontId="0" fillId="0" borderId="0" xfId="19" applyFont="1" applyAlignment="1" applyProtection="1">
      <alignment horizontal="right"/>
      <protection hidden="1"/>
    </xf>
    <xf numFmtId="168" fontId="1" fillId="0" borderId="1" xfId="17" applyNumberFormat="1" applyFont="1" applyFill="1" applyBorder="1" applyAlignment="1" applyProtection="1">
      <alignment/>
      <protection hidden="1" locked="0"/>
    </xf>
    <xf numFmtId="0" fontId="24" fillId="0" borderId="0" xfId="19" applyFont="1" applyAlignment="1" applyProtection="1">
      <alignment horizontal="right"/>
      <protection hidden="1"/>
    </xf>
    <xf numFmtId="3" fontId="1" fillId="0" borderId="1" xfId="21" applyNumberFormat="1" applyBorder="1" applyProtection="1">
      <alignment/>
      <protection hidden="1" locked="0"/>
    </xf>
    <xf numFmtId="167" fontId="1" fillId="0" borderId="1" xfId="17" applyNumberFormat="1" applyFont="1" applyFill="1" applyBorder="1" applyAlignment="1" applyProtection="1">
      <alignment horizontal="right"/>
      <protection hidden="1" locked="0"/>
    </xf>
    <xf numFmtId="0" fontId="23" fillId="0" borderId="0" xfId="21" applyFont="1" applyAlignment="1" applyProtection="1">
      <alignment horizontal="left" vertical="center"/>
      <protection hidden="1"/>
    </xf>
    <xf numFmtId="0" fontId="23" fillId="0" borderId="0" xfId="21" applyFont="1" applyAlignment="1" applyProtection="1">
      <alignment/>
      <protection hidden="1"/>
    </xf>
    <xf numFmtId="0" fontId="23" fillId="0" borderId="0" xfId="21" applyFont="1" applyAlignment="1" applyProtection="1">
      <alignment wrapText="1"/>
      <protection hidden="1"/>
    </xf>
    <xf numFmtId="167" fontId="23" fillId="0" borderId="4" xfId="17" applyNumberFormat="1" applyFont="1" applyFill="1" applyBorder="1" applyAlignment="1" applyProtection="1">
      <alignment horizontal="right"/>
      <protection hidden="1"/>
    </xf>
    <xf numFmtId="168" fontId="22" fillId="0" borderId="0" xfId="17" applyNumberFormat="1" applyFont="1" applyFill="1" applyBorder="1" applyAlignment="1" applyProtection="1">
      <alignment horizontal="center"/>
      <protection hidden="1"/>
    </xf>
    <xf numFmtId="167" fontId="23" fillId="0" borderId="2" xfId="21" applyNumberFormat="1" applyFont="1" applyBorder="1" applyAlignment="1" applyProtection="1">
      <alignment horizontal="right"/>
      <protection hidden="1"/>
    </xf>
    <xf numFmtId="167" fontId="23" fillId="0" borderId="5" xfId="21" applyNumberFormat="1" applyFont="1" applyBorder="1" applyAlignment="1" applyProtection="1">
      <alignment horizontal="right"/>
      <protection hidden="1"/>
    </xf>
    <xf numFmtId="167" fontId="1" fillId="0" borderId="2" xfId="17" applyNumberFormat="1" applyFont="1" applyFill="1" applyBorder="1" applyAlignment="1" applyProtection="1">
      <alignment horizontal="right"/>
      <protection hidden="1" locked="0"/>
    </xf>
    <xf numFmtId="0" fontId="1" fillId="0" borderId="0" xfId="21" applyFont="1" applyFill="1" applyProtection="1">
      <alignment/>
      <protection hidden="1"/>
    </xf>
    <xf numFmtId="0" fontId="0" fillId="0" borderId="0" xfId="19" applyFont="1" applyFill="1" applyAlignment="1" applyProtection="1">
      <alignment horizontal="right"/>
      <protection hidden="1"/>
    </xf>
    <xf numFmtId="0" fontId="24" fillId="0" borderId="0" xfId="19" applyFont="1" applyFill="1" applyAlignment="1" applyProtection="1">
      <alignment horizontal="right"/>
      <protection hidden="1"/>
    </xf>
    <xf numFmtId="3" fontId="1" fillId="0" borderId="0" xfId="21" applyNumberFormat="1" applyFill="1" applyBorder="1" applyProtection="1">
      <alignment/>
      <protection hidden="1"/>
    </xf>
    <xf numFmtId="0" fontId="0" fillId="0" borderId="0" xfId="25" applyFill="1" applyProtection="1">
      <alignment/>
      <protection hidden="1"/>
    </xf>
    <xf numFmtId="0" fontId="23" fillId="0" borderId="0" xfId="21" applyFont="1" applyFill="1" applyProtection="1">
      <alignment/>
      <protection hidden="1"/>
    </xf>
    <xf numFmtId="167" fontId="23" fillId="0" borderId="2" xfId="21" applyNumberFormat="1" applyFont="1" applyFill="1" applyBorder="1" applyAlignment="1" applyProtection="1">
      <alignment horizontal="right"/>
      <protection hidden="1" locked="0"/>
    </xf>
    <xf numFmtId="167" fontId="23" fillId="0" borderId="2" xfId="21" applyNumberFormat="1" applyFont="1" applyBorder="1" applyAlignment="1" applyProtection="1">
      <alignment horizontal="right"/>
      <protection hidden="1" locked="0"/>
    </xf>
    <xf numFmtId="0" fontId="22" fillId="0" borderId="0" xfId="21" applyFont="1" applyAlignment="1" applyProtection="1">
      <alignment horizontal="center" vertical="center"/>
      <protection hidden="1"/>
    </xf>
    <xf numFmtId="0" fontId="22" fillId="0" borderId="0" xfId="21" applyFont="1" applyProtection="1">
      <alignment/>
      <protection hidden="1"/>
    </xf>
    <xf numFmtId="0" fontId="22" fillId="0" borderId="0" xfId="21" applyFont="1" applyFill="1" applyAlignment="1" applyProtection="1">
      <alignment horizontal="center" vertical="center"/>
      <protection hidden="1"/>
    </xf>
    <xf numFmtId="0" fontId="22" fillId="0" borderId="0" xfId="21" applyFont="1" applyFill="1" applyAlignment="1" applyProtection="1">
      <alignment horizontal="left"/>
      <protection hidden="1"/>
    </xf>
    <xf numFmtId="0" fontId="22" fillId="0" borderId="0" xfId="21" applyFont="1" applyFill="1" applyAlignment="1" applyProtection="1">
      <alignment horizontal="center" wrapText="1"/>
      <protection hidden="1"/>
    </xf>
    <xf numFmtId="0" fontId="22" fillId="0" borderId="0" xfId="21" applyFont="1" applyFill="1" applyAlignment="1" applyProtection="1">
      <alignment horizontal="center"/>
      <protection hidden="1"/>
    </xf>
    <xf numFmtId="167" fontId="22" fillId="0" borderId="2" xfId="17" applyNumberFormat="1" applyFont="1" applyFill="1" applyBorder="1" applyAlignment="1" applyProtection="1">
      <alignment horizontal="right"/>
      <protection hidden="1"/>
    </xf>
    <xf numFmtId="3" fontId="1" fillId="0" borderId="1" xfId="21" applyNumberFormat="1" applyFill="1" applyBorder="1" applyProtection="1">
      <alignment/>
      <protection hidden="1" locked="0"/>
    </xf>
    <xf numFmtId="0" fontId="22" fillId="0" borderId="0" xfId="21" applyFont="1" applyAlignment="1" applyProtection="1">
      <alignment horizontal="center" wrapText="1"/>
      <protection hidden="1"/>
    </xf>
    <xf numFmtId="0" fontId="10" fillId="0" borderId="0" xfId="25" applyFont="1" applyProtection="1">
      <alignment/>
      <protection hidden="1"/>
    </xf>
    <xf numFmtId="167" fontId="1" fillId="0" borderId="0" xfId="21" applyNumberFormat="1" applyAlignment="1" applyProtection="1">
      <alignment horizontal="right"/>
      <protection hidden="1"/>
    </xf>
    <xf numFmtId="0" fontId="14" fillId="0" borderId="0" xfId="21" applyFont="1" applyProtection="1">
      <alignment/>
      <protection hidden="1"/>
    </xf>
    <xf numFmtId="167" fontId="14" fillId="0" borderId="2" xfId="17" applyNumberFormat="1" applyFont="1" applyFill="1" applyBorder="1" applyAlignment="1" applyProtection="1">
      <alignment horizontal="right"/>
      <protection hidden="1"/>
    </xf>
    <xf numFmtId="0" fontId="0" fillId="0" borderId="0" xfId="25" applyFont="1" applyProtection="1">
      <alignment/>
      <protection hidden="1"/>
    </xf>
    <xf numFmtId="167" fontId="0" fillId="0" borderId="0" xfId="25" applyNumberFormat="1" applyProtection="1">
      <alignment/>
      <protection hidden="1"/>
    </xf>
    <xf numFmtId="167" fontId="14" fillId="0" borderId="0" xfId="17" applyNumberFormat="1" applyFont="1" applyFill="1" applyBorder="1" applyAlignment="1" applyProtection="1">
      <alignment horizontal="right"/>
      <protection hidden="1"/>
    </xf>
    <xf numFmtId="0" fontId="26" fillId="0" borderId="0" xfId="21" applyFont="1" applyProtection="1">
      <alignment/>
      <protection hidden="1"/>
    </xf>
    <xf numFmtId="0" fontId="27" fillId="0" borderId="0" xfId="21" applyFont="1" applyProtection="1">
      <alignment/>
      <protection locked="0"/>
    </xf>
    <xf numFmtId="0" fontId="1" fillId="0" borderId="0" xfId="21" applyProtection="1">
      <alignment/>
      <protection locked="0"/>
    </xf>
    <xf numFmtId="167" fontId="1" fillId="0" borderId="0" xfId="21" applyNumberFormat="1" applyAlignment="1" applyProtection="1">
      <alignment horizontal="right"/>
      <protection locked="0"/>
    </xf>
    <xf numFmtId="0" fontId="0" fillId="0" borderId="0" xfId="25" applyProtection="1">
      <alignment/>
      <protection locked="0"/>
    </xf>
    <xf numFmtId="0" fontId="28" fillId="0" borderId="0" xfId="25" applyFont="1" applyProtection="1">
      <alignment/>
      <protection locked="0"/>
    </xf>
    <xf numFmtId="167" fontId="0" fillId="0" borderId="0" xfId="25" applyNumberFormat="1" applyAlignment="1" applyProtection="1">
      <alignment horizontal="right"/>
      <protection locked="0"/>
    </xf>
    <xf numFmtId="0" fontId="0" fillId="0" borderId="0" xfId="25" applyFont="1" applyBorder="1" applyAlignment="1" applyProtection="1">
      <alignment horizontal="center" vertical="center" wrapText="1"/>
      <protection locked="0"/>
    </xf>
    <xf numFmtId="0" fontId="31" fillId="0" borderId="6" xfId="25" applyFont="1" applyFill="1" applyBorder="1" applyAlignment="1" applyProtection="1">
      <alignment/>
      <protection locked="0"/>
    </xf>
    <xf numFmtId="9" fontId="31" fillId="4" borderId="14" xfId="21" applyNumberFormat="1" applyFont="1" applyFill="1" applyBorder="1" applyAlignment="1" applyProtection="1">
      <alignment horizontal="right"/>
      <protection locked="0"/>
    </xf>
    <xf numFmtId="0" fontId="31" fillId="0" borderId="15" xfId="25" applyFont="1" applyBorder="1" applyAlignment="1" applyProtection="1">
      <alignment horizontal="center" vertical="center" wrapText="1"/>
      <protection locked="0"/>
    </xf>
    <xf numFmtId="0" fontId="31" fillId="0" borderId="16" xfId="25" applyFont="1" applyBorder="1" applyAlignment="1" applyProtection="1">
      <alignment horizontal="center" vertical="center" wrapText="1"/>
      <protection locked="0"/>
    </xf>
    <xf numFmtId="0" fontId="31" fillId="2" borderId="16" xfId="25" applyFont="1" applyFill="1" applyBorder="1" applyAlignment="1" applyProtection="1">
      <alignment horizontal="center" vertical="center" wrapText="1"/>
      <protection locked="0"/>
    </xf>
    <xf numFmtId="0" fontId="31" fillId="0" borderId="17" xfId="25" applyFont="1" applyBorder="1" applyAlignment="1" applyProtection="1">
      <alignment horizontal="center" vertical="center" wrapText="1"/>
      <protection locked="0"/>
    </xf>
    <xf numFmtId="0" fontId="34" fillId="0" borderId="0" xfId="25" applyFont="1" applyProtection="1">
      <alignment/>
      <protection locked="0"/>
    </xf>
    <xf numFmtId="0" fontId="35" fillId="0" borderId="0" xfId="25" applyFont="1" applyBorder="1" applyAlignment="1" applyProtection="1">
      <alignment horizontal="center" vertical="center" wrapText="1"/>
      <protection locked="0"/>
    </xf>
    <xf numFmtId="0" fontId="31" fillId="0" borderId="18" xfId="25" applyFont="1" applyBorder="1" applyAlignment="1" applyProtection="1">
      <alignment horizontal="left" vertical="center"/>
      <protection locked="0"/>
    </xf>
    <xf numFmtId="0" fontId="31" fillId="4" borderId="18" xfId="25" applyFont="1" applyFill="1" applyBorder="1" applyAlignment="1" applyProtection="1">
      <alignment horizontal="center"/>
      <protection locked="0"/>
    </xf>
    <xf numFmtId="169" fontId="35" fillId="0" borderId="0" xfId="25" applyNumberFormat="1" applyFont="1" applyBorder="1" applyAlignment="1" applyProtection="1">
      <alignment horizontal="center" vertical="center" wrapText="1"/>
      <protection locked="0"/>
    </xf>
    <xf numFmtId="0" fontId="31" fillId="0" borderId="19" xfId="25" applyFont="1" applyBorder="1" applyAlignment="1" applyProtection="1">
      <alignment horizontal="left" vertical="center"/>
      <protection locked="0"/>
    </xf>
    <xf numFmtId="0" fontId="31" fillId="4" borderId="19" xfId="25" applyFont="1" applyFill="1" applyBorder="1" applyAlignment="1" applyProtection="1">
      <alignment horizontal="center"/>
      <protection locked="0"/>
    </xf>
    <xf numFmtId="0" fontId="31" fillId="4" borderId="20" xfId="25" applyFont="1" applyFill="1" applyBorder="1" applyAlignment="1" applyProtection="1">
      <alignment horizontal="center"/>
      <protection locked="0"/>
    </xf>
    <xf numFmtId="167" fontId="31" fillId="2" borderId="20" xfId="15" applyNumberFormat="1" applyFont="1" applyFill="1" applyBorder="1" applyAlignment="1" applyProtection="1">
      <alignment horizontal="center" vertical="center" wrapText="1"/>
      <protection locked="0"/>
    </xf>
    <xf numFmtId="167" fontId="31" fillId="0" borderId="20" xfId="25" applyNumberFormat="1" applyFont="1" applyBorder="1" applyAlignment="1" applyProtection="1">
      <alignment horizontal="center" vertical="center"/>
      <protection locked="0"/>
    </xf>
    <xf numFmtId="167" fontId="31" fillId="0" borderId="21" xfId="25" applyNumberFormat="1" applyFont="1" applyBorder="1" applyAlignment="1" applyProtection="1">
      <alignment horizontal="center" vertical="center"/>
      <protection locked="0"/>
    </xf>
    <xf numFmtId="0" fontId="31" fillId="0" borderId="22" xfId="25" applyFont="1" applyBorder="1" applyProtection="1">
      <alignment/>
      <protection locked="0"/>
    </xf>
    <xf numFmtId="0" fontId="31" fillId="0" borderId="20" xfId="25" applyFont="1" applyBorder="1" applyProtection="1">
      <alignment/>
      <protection locked="0"/>
    </xf>
    <xf numFmtId="0" fontId="31" fillId="0" borderId="20" xfId="25" applyFont="1" applyBorder="1" applyAlignment="1" applyProtection="1">
      <alignment horizontal="center"/>
      <protection locked="0"/>
    </xf>
    <xf numFmtId="167" fontId="31" fillId="2" borderId="20" xfId="25" applyNumberFormat="1" applyFont="1" applyFill="1" applyBorder="1" applyAlignment="1" applyProtection="1">
      <alignment horizontal="center" vertical="center" wrapText="1"/>
      <protection locked="0"/>
    </xf>
    <xf numFmtId="0" fontId="0" fillId="0" borderId="0" xfId="25" applyFont="1" applyProtection="1">
      <alignment/>
      <protection locked="0"/>
    </xf>
    <xf numFmtId="0" fontId="29" fillId="0" borderId="6" xfId="25" applyFont="1" applyBorder="1" applyProtection="1">
      <alignment/>
      <protection locked="0"/>
    </xf>
    <xf numFmtId="0" fontId="0" fillId="0" borderId="0" xfId="25" applyBorder="1" applyProtection="1">
      <alignment/>
      <protection locked="0"/>
    </xf>
    <xf numFmtId="170" fontId="32" fillId="0" borderId="10" xfId="25" applyNumberFormat="1" applyFont="1" applyBorder="1" applyAlignment="1" applyProtection="1">
      <alignment horizontal="right"/>
      <protection locked="0"/>
    </xf>
    <xf numFmtId="0" fontId="31" fillId="0" borderId="6" xfId="25" applyFont="1" applyBorder="1" applyProtection="1">
      <alignment/>
      <protection locked="0"/>
    </xf>
    <xf numFmtId="170" fontId="31" fillId="0" borderId="10" xfId="25" applyNumberFormat="1" applyFont="1" applyBorder="1" applyAlignment="1" applyProtection="1">
      <alignment horizontal="right"/>
      <protection locked="0"/>
    </xf>
    <xf numFmtId="0" fontId="31" fillId="0" borderId="11" xfId="25" applyFont="1" applyBorder="1" applyProtection="1">
      <alignment/>
      <protection locked="0"/>
    </xf>
    <xf numFmtId="0" fontId="0" fillId="0" borderId="12" xfId="25" applyBorder="1" applyProtection="1">
      <alignment/>
      <protection locked="0"/>
    </xf>
    <xf numFmtId="170" fontId="31" fillId="0" borderId="13" xfId="25" applyNumberFormat="1" applyFont="1" applyBorder="1" applyAlignment="1" applyProtection="1">
      <alignment horizontal="right"/>
      <protection locked="0"/>
    </xf>
    <xf numFmtId="0" fontId="0" fillId="0" borderId="0" xfId="26" applyAlignment="1">
      <alignment horizontal="right"/>
      <protection/>
    </xf>
    <xf numFmtId="0" fontId="1" fillId="0" borderId="0" xfId="21" applyFill="1" applyBorder="1" applyAlignment="1" applyProtection="1">
      <alignment horizontal="right" vertical="center" wrapText="1"/>
      <protection locked="0"/>
    </xf>
    <xf numFmtId="0" fontId="1" fillId="0" borderId="0" xfId="21" applyFont="1" applyBorder="1" applyAlignment="1" applyProtection="1">
      <alignment horizontal="right" vertical="center"/>
      <protection/>
    </xf>
    <xf numFmtId="0" fontId="1" fillId="0" borderId="0" xfId="21" applyBorder="1" applyAlignment="1" applyProtection="1">
      <alignment horizontal="right" vertical="center"/>
      <protection locked="0"/>
    </xf>
    <xf numFmtId="168" fontId="23" fillId="0" borderId="0" xfId="18" applyNumberFormat="1" applyFont="1" applyFill="1" applyBorder="1" applyAlignment="1" applyProtection="1">
      <alignment/>
      <protection/>
    </xf>
    <xf numFmtId="168" fontId="23" fillId="0" borderId="1" xfId="18" applyNumberFormat="1" applyFont="1" applyFill="1" applyBorder="1" applyAlignment="1" applyProtection="1">
      <alignment horizontal="right"/>
      <protection locked="0"/>
    </xf>
    <xf numFmtId="168" fontId="23" fillId="0" borderId="1" xfId="18" applyNumberFormat="1" applyFont="1" applyFill="1" applyBorder="1" applyAlignment="1" applyProtection="1">
      <alignment horizontal="right"/>
      <protection/>
    </xf>
    <xf numFmtId="168" fontId="1" fillId="0" borderId="0" xfId="18" applyNumberFormat="1" applyFont="1" applyFill="1" applyBorder="1" applyAlignment="1" applyProtection="1">
      <alignment/>
      <protection/>
    </xf>
    <xf numFmtId="168" fontId="1" fillId="0" borderId="1" xfId="18" applyNumberFormat="1" applyFont="1" applyFill="1" applyBorder="1" applyAlignment="1" applyProtection="1">
      <alignment horizontal="right"/>
      <protection locked="0"/>
    </xf>
    <xf numFmtId="0" fontId="0" fillId="0" borderId="0" xfId="20" applyFont="1" applyAlignment="1" applyProtection="1">
      <alignment horizontal="right"/>
      <protection/>
    </xf>
    <xf numFmtId="168" fontId="1" fillId="0" borderId="1" xfId="18" applyNumberFormat="1" applyFont="1" applyFill="1" applyBorder="1" applyAlignment="1" applyProtection="1">
      <alignment/>
      <protection locked="0"/>
    </xf>
    <xf numFmtId="0" fontId="24" fillId="0" borderId="0" xfId="20" applyFont="1" applyAlignment="1" applyProtection="1">
      <alignment horizontal="right"/>
      <protection/>
    </xf>
    <xf numFmtId="168" fontId="1" fillId="0" borderId="1" xfId="18" applyNumberFormat="1" applyFont="1" applyFill="1" applyBorder="1" applyAlignment="1" applyProtection="1">
      <alignment horizontal="right"/>
      <protection/>
    </xf>
    <xf numFmtId="168" fontId="22" fillId="0" borderId="0" xfId="18" applyNumberFormat="1" applyFont="1" applyFill="1" applyBorder="1" applyAlignment="1" applyProtection="1">
      <alignment horizontal="center"/>
      <protection/>
    </xf>
    <xf numFmtId="168" fontId="23" fillId="0" borderId="2" xfId="21" applyNumberFormat="1" applyFont="1" applyBorder="1" applyAlignment="1">
      <alignment horizontal="right"/>
      <protection/>
    </xf>
    <xf numFmtId="0" fontId="0" fillId="0" borderId="0" xfId="20" applyFont="1" applyFill="1" applyAlignment="1" applyProtection="1">
      <alignment horizontal="right"/>
      <protection/>
    </xf>
    <xf numFmtId="168" fontId="1" fillId="0" borderId="0" xfId="18" applyNumberFormat="1" applyFont="1" applyFill="1" applyBorder="1" applyAlignment="1" applyProtection="1">
      <alignment/>
      <protection locked="0"/>
    </xf>
    <xf numFmtId="0" fontId="24" fillId="0" borderId="0" xfId="20" applyFont="1" applyFill="1" applyAlignment="1" applyProtection="1">
      <alignment horizontal="right"/>
      <protection/>
    </xf>
    <xf numFmtId="168" fontId="23" fillId="0" borderId="2" xfId="21" applyNumberFormat="1" applyFont="1" applyFill="1" applyBorder="1" applyAlignment="1">
      <alignment horizontal="right"/>
      <protection/>
    </xf>
    <xf numFmtId="168" fontId="22" fillId="0" borderId="2" xfId="21" applyNumberFormat="1" applyFont="1" applyBorder="1" applyAlignment="1">
      <alignment horizontal="right"/>
      <protection/>
    </xf>
    <xf numFmtId="168" fontId="22" fillId="0" borderId="2" xfId="18" applyNumberFormat="1" applyFont="1" applyFill="1" applyBorder="1" applyAlignment="1" applyProtection="1">
      <alignment horizontal="right"/>
      <protection/>
    </xf>
    <xf numFmtId="4" fontId="22" fillId="0" borderId="2" xfId="21" applyNumberFormat="1" applyFont="1" applyBorder="1" applyAlignment="1" applyProtection="1">
      <alignment horizontal="right"/>
      <protection/>
    </xf>
    <xf numFmtId="0" fontId="1" fillId="0" borderId="0" xfId="21" applyAlignment="1">
      <alignment horizontal="right"/>
      <protection/>
    </xf>
    <xf numFmtId="167" fontId="14" fillId="0" borderId="2" xfId="18" applyNumberFormat="1" applyFont="1" applyFill="1" applyBorder="1" applyAlignment="1" applyProtection="1">
      <alignment horizontal="right"/>
      <protection/>
    </xf>
    <xf numFmtId="0" fontId="26" fillId="0" borderId="0" xfId="26" applyFont="1">
      <alignment/>
      <protection/>
    </xf>
    <xf numFmtId="0" fontId="0" fillId="0" borderId="0" xfId="26" applyProtection="1">
      <alignment/>
      <protection hidden="1"/>
    </xf>
    <xf numFmtId="0" fontId="0" fillId="0" borderId="0" xfId="26" applyAlignment="1" applyProtection="1">
      <alignment horizontal="right"/>
      <protection hidden="1"/>
    </xf>
    <xf numFmtId="0" fontId="13" fillId="0" borderId="0" xfId="0" applyFont="1" applyFill="1" applyBorder="1" applyAlignment="1" applyProtection="1">
      <alignment vertical="center" wrapText="1"/>
      <protection hidden="1"/>
    </xf>
    <xf numFmtId="0" fontId="1" fillId="0" borderId="0" xfId="21" applyFill="1" applyBorder="1" applyAlignment="1" applyProtection="1">
      <alignment horizontal="right" vertical="center" wrapText="1"/>
      <protection hidden="1"/>
    </xf>
    <xf numFmtId="0" fontId="1" fillId="0" borderId="0" xfId="21" applyFont="1" applyBorder="1" applyAlignment="1" applyProtection="1">
      <alignment horizontal="right" vertical="center"/>
      <protection hidden="1"/>
    </xf>
    <xf numFmtId="0" fontId="1" fillId="0" borderId="0" xfId="21" applyBorder="1" applyAlignment="1" applyProtection="1">
      <alignment horizontal="right" vertical="center"/>
      <protection hidden="1"/>
    </xf>
    <xf numFmtId="0" fontId="22" fillId="0" borderId="2" xfId="21" applyNumberFormat="1" applyFont="1" applyBorder="1" applyAlignment="1" applyProtection="1">
      <alignment horizontal="right"/>
      <protection hidden="1"/>
    </xf>
    <xf numFmtId="168" fontId="23" fillId="0" borderId="0" xfId="18" applyNumberFormat="1" applyFont="1" applyFill="1" applyBorder="1" applyAlignment="1" applyProtection="1">
      <alignment/>
      <protection hidden="1"/>
    </xf>
    <xf numFmtId="168" fontId="23" fillId="0" borderId="1" xfId="18" applyNumberFormat="1" applyFont="1" applyFill="1" applyBorder="1" applyAlignment="1" applyProtection="1">
      <alignment horizontal="right"/>
      <protection hidden="1" locked="0"/>
    </xf>
    <xf numFmtId="168" fontId="23" fillId="0" borderId="1" xfId="18" applyNumberFormat="1" applyFont="1" applyFill="1" applyBorder="1" applyAlignment="1" applyProtection="1">
      <alignment horizontal="right"/>
      <protection hidden="1"/>
    </xf>
    <xf numFmtId="168" fontId="1" fillId="0" borderId="0" xfId="18" applyNumberFormat="1" applyFont="1" applyFill="1" applyBorder="1" applyAlignment="1" applyProtection="1">
      <alignment/>
      <protection hidden="1"/>
    </xf>
    <xf numFmtId="168" fontId="1" fillId="0" borderId="1" xfId="18" applyNumberFormat="1" applyFont="1" applyFill="1" applyBorder="1" applyAlignment="1" applyProtection="1">
      <alignment horizontal="right"/>
      <protection hidden="1"/>
    </xf>
    <xf numFmtId="0" fontId="0" fillId="0" borderId="0" xfId="20" applyFont="1" applyAlignment="1" applyProtection="1">
      <alignment horizontal="right"/>
      <protection hidden="1"/>
    </xf>
    <xf numFmtId="168" fontId="1" fillId="0" borderId="1" xfId="18" applyNumberFormat="1" applyFont="1" applyFill="1" applyBorder="1" applyAlignment="1" applyProtection="1">
      <alignment/>
      <protection hidden="1" locked="0"/>
    </xf>
    <xf numFmtId="0" fontId="24" fillId="0" borderId="0" xfId="20" applyFont="1" applyAlignment="1" applyProtection="1">
      <alignment horizontal="right"/>
      <protection hidden="1"/>
    </xf>
    <xf numFmtId="168" fontId="1" fillId="0" borderId="1" xfId="18" applyNumberFormat="1" applyFont="1" applyFill="1" applyBorder="1" applyAlignment="1" applyProtection="1">
      <alignment horizontal="right"/>
      <protection hidden="1" locked="0"/>
    </xf>
    <xf numFmtId="168" fontId="22" fillId="0" borderId="0" xfId="18" applyNumberFormat="1" applyFont="1" applyFill="1" applyBorder="1" applyAlignment="1" applyProtection="1">
      <alignment horizontal="center"/>
      <protection hidden="1"/>
    </xf>
    <xf numFmtId="168" fontId="23" fillId="0" borderId="2" xfId="21" applyNumberFormat="1" applyFont="1" applyBorder="1" applyAlignment="1" applyProtection="1">
      <alignment horizontal="right"/>
      <protection hidden="1"/>
    </xf>
    <xf numFmtId="0" fontId="0" fillId="0" borderId="0" xfId="20" applyFont="1" applyFill="1" applyAlignment="1" applyProtection="1">
      <alignment horizontal="right"/>
      <protection hidden="1"/>
    </xf>
    <xf numFmtId="0" fontId="24" fillId="0" borderId="0" xfId="20" applyFont="1" applyFill="1" applyAlignment="1" applyProtection="1">
      <alignment horizontal="right"/>
      <protection hidden="1"/>
    </xf>
    <xf numFmtId="0" fontId="0" fillId="0" borderId="0" xfId="26" applyFill="1" applyProtection="1">
      <alignment/>
      <protection hidden="1"/>
    </xf>
    <xf numFmtId="168" fontId="23" fillId="0" borderId="2" xfId="21" applyNumberFormat="1" applyFont="1" applyFill="1" applyBorder="1" applyAlignment="1" applyProtection="1">
      <alignment horizontal="right"/>
      <protection hidden="1" locked="0"/>
    </xf>
    <xf numFmtId="168" fontId="23" fillId="0" borderId="2" xfId="21" applyNumberFormat="1" applyFont="1" applyBorder="1" applyAlignment="1" applyProtection="1">
      <alignment horizontal="right"/>
      <protection hidden="1" locked="0"/>
    </xf>
    <xf numFmtId="168" fontId="22" fillId="0" borderId="2" xfId="21" applyNumberFormat="1" applyFont="1" applyBorder="1" applyAlignment="1" applyProtection="1">
      <alignment horizontal="right"/>
      <protection hidden="1"/>
    </xf>
    <xf numFmtId="168" fontId="22" fillId="0" borderId="2" xfId="18" applyNumberFormat="1" applyFont="1" applyFill="1" applyBorder="1" applyAlignment="1" applyProtection="1">
      <alignment horizontal="right"/>
      <protection hidden="1"/>
    </xf>
    <xf numFmtId="0" fontId="1" fillId="0" borderId="0" xfId="21" applyAlignment="1" applyProtection="1">
      <alignment horizontal="right"/>
      <protection hidden="1"/>
    </xf>
    <xf numFmtId="167" fontId="14" fillId="0" borderId="2" xfId="18" applyNumberFormat="1" applyFont="1" applyFill="1" applyBorder="1" applyAlignment="1" applyProtection="1">
      <alignment horizontal="right"/>
      <protection hidden="1"/>
    </xf>
    <xf numFmtId="0" fontId="26" fillId="0" borderId="0" xfId="26" applyFont="1" applyProtection="1">
      <alignment/>
      <protection hidden="1"/>
    </xf>
    <xf numFmtId="0" fontId="31" fillId="0" borderId="6" xfId="25" applyFont="1" applyFill="1" applyBorder="1" applyAlignment="1" applyProtection="1">
      <alignment/>
      <protection hidden="1"/>
    </xf>
    <xf numFmtId="9" fontId="31" fillId="4" borderId="14" xfId="21" applyNumberFormat="1" applyFont="1" applyFill="1" applyBorder="1" applyAlignment="1" applyProtection="1">
      <alignment horizontal="right"/>
      <protection hidden="1" locked="0"/>
    </xf>
    <xf numFmtId="0" fontId="31" fillId="0" borderId="15" xfId="25" applyFont="1" applyBorder="1" applyAlignment="1" applyProtection="1">
      <alignment horizontal="center" vertical="center" wrapText="1"/>
      <protection hidden="1"/>
    </xf>
    <xf numFmtId="0" fontId="31" fillId="0" borderId="16" xfId="25" applyFont="1" applyBorder="1" applyAlignment="1" applyProtection="1">
      <alignment horizontal="center" vertical="center" wrapText="1"/>
      <protection hidden="1"/>
    </xf>
    <xf numFmtId="0" fontId="31" fillId="2" borderId="16" xfId="25" applyFont="1" applyFill="1" applyBorder="1" applyAlignment="1" applyProtection="1">
      <alignment horizontal="center" vertical="center" wrapText="1"/>
      <protection hidden="1"/>
    </xf>
    <xf numFmtId="0" fontId="31" fillId="0" borderId="17" xfId="25" applyFont="1" applyBorder="1" applyAlignment="1" applyProtection="1">
      <alignment horizontal="center" vertical="center" wrapText="1"/>
      <protection hidden="1"/>
    </xf>
    <xf numFmtId="0" fontId="34" fillId="0" borderId="0" xfId="25" applyFont="1" applyProtection="1">
      <alignment/>
      <protection hidden="1"/>
    </xf>
    <xf numFmtId="0" fontId="35" fillId="0" borderId="0" xfId="25" applyFont="1" applyBorder="1" applyAlignment="1" applyProtection="1">
      <alignment horizontal="center" vertical="center" wrapText="1"/>
      <protection hidden="1"/>
    </xf>
    <xf numFmtId="0" fontId="38" fillId="0" borderId="0" xfId="25" applyFont="1" applyAlignment="1" applyProtection="1">
      <alignment wrapText="1"/>
      <protection hidden="1"/>
    </xf>
    <xf numFmtId="0" fontId="31" fillId="0" borderId="18" xfId="25" applyFont="1" applyBorder="1" applyAlignment="1" applyProtection="1">
      <alignment horizontal="left" vertical="center"/>
      <protection hidden="1"/>
    </xf>
    <xf numFmtId="0" fontId="31" fillId="4" borderId="18" xfId="25" applyFont="1" applyFill="1" applyBorder="1" applyAlignment="1" applyProtection="1">
      <alignment horizontal="center"/>
      <protection hidden="1" locked="0"/>
    </xf>
    <xf numFmtId="4" fontId="31" fillId="0" borderId="23" xfId="25" applyNumberFormat="1" applyFont="1" applyBorder="1" applyAlignment="1" applyProtection="1">
      <alignment horizontal="center" vertical="center"/>
      <protection hidden="1"/>
    </xf>
    <xf numFmtId="4" fontId="31" fillId="0" borderId="24" xfId="25" applyNumberFormat="1" applyFont="1" applyBorder="1" applyAlignment="1" applyProtection="1">
      <alignment horizontal="center" vertical="center"/>
      <protection hidden="1"/>
    </xf>
    <xf numFmtId="3" fontId="34" fillId="0" borderId="0" xfId="25" applyNumberFormat="1" applyFont="1" applyProtection="1">
      <alignment/>
      <protection hidden="1"/>
    </xf>
    <xf numFmtId="169" fontId="35" fillId="0" borderId="0" xfId="25" applyNumberFormat="1" applyFont="1" applyBorder="1" applyAlignment="1" applyProtection="1">
      <alignment horizontal="center" vertical="center" wrapText="1"/>
      <protection hidden="1"/>
    </xf>
    <xf numFmtId="4" fontId="0" fillId="0" borderId="0" xfId="25" applyNumberFormat="1" applyProtection="1">
      <alignment/>
      <protection hidden="1"/>
    </xf>
    <xf numFmtId="0" fontId="31" fillId="0" borderId="19" xfId="25" applyFont="1" applyBorder="1" applyAlignment="1" applyProtection="1">
      <alignment horizontal="left" vertical="center"/>
      <protection hidden="1"/>
    </xf>
    <xf numFmtId="0" fontId="31" fillId="4" borderId="19" xfId="25" applyFont="1" applyFill="1" applyBorder="1" applyAlignment="1" applyProtection="1">
      <alignment horizontal="center"/>
      <protection hidden="1" locked="0"/>
    </xf>
    <xf numFmtId="0" fontId="31" fillId="4" borderId="16" xfId="25" applyFont="1" applyFill="1" applyBorder="1" applyAlignment="1" applyProtection="1">
      <alignment horizontal="center"/>
      <protection hidden="1" locked="0"/>
    </xf>
    <xf numFmtId="4" fontId="31" fillId="2" borderId="23" xfId="15" applyNumberFormat="1" applyFont="1" applyFill="1" applyBorder="1" applyAlignment="1" applyProtection="1">
      <alignment horizontal="center" vertical="center"/>
      <protection hidden="1"/>
    </xf>
    <xf numFmtId="0" fontId="31" fillId="0" borderId="25" xfId="25" applyFont="1" applyBorder="1" applyProtection="1">
      <alignment/>
      <protection hidden="1"/>
    </xf>
    <xf numFmtId="0" fontId="31" fillId="0" borderId="26" xfId="25" applyFont="1" applyBorder="1" applyProtection="1">
      <alignment/>
      <protection hidden="1"/>
    </xf>
    <xf numFmtId="0" fontId="31" fillId="0" borderId="26" xfId="25" applyFont="1" applyBorder="1" applyAlignment="1" applyProtection="1">
      <alignment horizontal="center"/>
      <protection hidden="1"/>
    </xf>
    <xf numFmtId="0" fontId="31" fillId="0" borderId="27" xfId="25" applyFont="1" applyBorder="1" applyAlignment="1" applyProtection="1">
      <alignment horizontal="center"/>
      <protection hidden="1"/>
    </xf>
    <xf numFmtId="4" fontId="31" fillId="2" borderId="28" xfId="25" applyNumberFormat="1" applyFont="1" applyFill="1" applyBorder="1" applyAlignment="1" applyProtection="1">
      <alignment vertical="center"/>
      <protection hidden="1"/>
    </xf>
    <xf numFmtId="4" fontId="31" fillId="0" borderId="20" xfId="25" applyNumberFormat="1" applyFont="1" applyBorder="1" applyAlignment="1" applyProtection="1">
      <alignment vertical="center"/>
      <protection hidden="1"/>
    </xf>
    <xf numFmtId="4" fontId="31" fillId="0" borderId="21" xfId="25" applyNumberFormat="1" applyFont="1" applyBorder="1" applyAlignment="1" applyProtection="1">
      <alignment vertical="center"/>
      <protection hidden="1"/>
    </xf>
    <xf numFmtId="10" fontId="0" fillId="0" borderId="0" xfId="25" applyNumberFormat="1" applyProtection="1">
      <alignment/>
      <protection hidden="1"/>
    </xf>
    <xf numFmtId="0" fontId="0" fillId="0" borderId="0" xfId="25" applyFont="1" applyAlignment="1" applyProtection="1">
      <alignment horizontal="center"/>
      <protection hidden="1"/>
    </xf>
    <xf numFmtId="0" fontId="29" fillId="0" borderId="6" xfId="25" applyFont="1" applyBorder="1" applyProtection="1">
      <alignment/>
      <protection hidden="1"/>
    </xf>
    <xf numFmtId="0" fontId="0" fillId="0" borderId="0" xfId="25" applyBorder="1" applyProtection="1">
      <alignment/>
      <protection hidden="1"/>
    </xf>
    <xf numFmtId="170" fontId="32" fillId="0" borderId="10" xfId="25" applyNumberFormat="1" applyFont="1" applyBorder="1" applyAlignment="1" applyProtection="1">
      <alignment horizontal="right"/>
      <protection hidden="1"/>
    </xf>
    <xf numFmtId="0" fontId="31" fillId="0" borderId="6" xfId="25" applyFont="1" applyBorder="1" applyProtection="1">
      <alignment/>
      <protection hidden="1"/>
    </xf>
    <xf numFmtId="170" fontId="31" fillId="0" borderId="10" xfId="25" applyNumberFormat="1" applyFont="1" applyBorder="1" applyAlignment="1" applyProtection="1">
      <alignment horizontal="right"/>
      <protection hidden="1"/>
    </xf>
    <xf numFmtId="0" fontId="0" fillId="0" borderId="0" xfId="25" applyAlignment="1" applyProtection="1">
      <alignment horizontal="right"/>
      <protection hidden="1"/>
    </xf>
    <xf numFmtId="0" fontId="31" fillId="0" borderId="11" xfId="25" applyFont="1" applyBorder="1" applyProtection="1">
      <alignment/>
      <protection hidden="1"/>
    </xf>
    <xf numFmtId="0" fontId="0" fillId="0" borderId="12" xfId="25" applyBorder="1" applyProtection="1">
      <alignment/>
      <protection hidden="1"/>
    </xf>
    <xf numFmtId="170" fontId="31" fillId="0" borderId="13" xfId="25" applyNumberFormat="1" applyFont="1" applyBorder="1" applyAlignment="1" applyProtection="1">
      <alignment horizontal="right"/>
      <protection hidden="1"/>
    </xf>
    <xf numFmtId="169" fontId="10" fillId="0" borderId="0" xfId="25" applyNumberFormat="1" applyFont="1" applyProtection="1">
      <alignment/>
      <protection hidden="1"/>
    </xf>
    <xf numFmtId="0" fontId="0" fillId="0" borderId="0" xfId="24">
      <alignment/>
      <protection/>
    </xf>
    <xf numFmtId="3" fontId="0" fillId="0" borderId="0" xfId="24" applyNumberFormat="1">
      <alignment/>
      <protection/>
    </xf>
    <xf numFmtId="0" fontId="0" fillId="0" borderId="0" xfId="24" applyFill="1">
      <alignment/>
      <protection/>
    </xf>
    <xf numFmtId="0" fontId="0" fillId="0" borderId="0" xfId="27" applyFill="1">
      <alignment/>
      <protection/>
    </xf>
    <xf numFmtId="0" fontId="0" fillId="0" borderId="0" xfId="27">
      <alignment/>
      <protection/>
    </xf>
    <xf numFmtId="0" fontId="18" fillId="2" borderId="2" xfId="24" applyFont="1" applyFill="1" applyBorder="1" applyAlignment="1">
      <alignment horizontal="center" vertical="center" wrapText="1"/>
      <protection/>
    </xf>
    <xf numFmtId="0" fontId="18" fillId="2" borderId="1" xfId="24" applyFont="1" applyFill="1" applyBorder="1" applyAlignment="1">
      <alignment vertical="center" wrapText="1"/>
      <protection/>
    </xf>
    <xf numFmtId="0" fontId="18" fillId="2" borderId="1" xfId="24" applyFont="1" applyFill="1" applyBorder="1" applyAlignment="1">
      <alignment horizontal="center" vertical="center" wrapText="1"/>
      <protection/>
    </xf>
    <xf numFmtId="3" fontId="18" fillId="2" borderId="2" xfId="24" applyNumberFormat="1" applyFont="1" applyFill="1" applyBorder="1" applyAlignment="1">
      <alignment horizontal="center" vertical="center" wrapText="1"/>
      <protection/>
    </xf>
    <xf numFmtId="0" fontId="18" fillId="0" borderId="0" xfId="24" applyFont="1" applyFill="1" applyAlignment="1">
      <alignment vertical="center" wrapText="1"/>
      <protection/>
    </xf>
    <xf numFmtId="0" fontId="0" fillId="0" borderId="0" xfId="24" applyFont="1" applyFill="1" applyAlignment="1">
      <alignment vertical="center" wrapText="1"/>
      <protection/>
    </xf>
    <xf numFmtId="0" fontId="0" fillId="0" borderId="0" xfId="24" applyFill="1" applyAlignment="1">
      <alignment vertical="center" wrapText="1"/>
      <protection/>
    </xf>
    <xf numFmtId="0" fontId="0" fillId="0" borderId="0" xfId="24" applyAlignment="1">
      <alignment vertical="center" wrapText="1"/>
      <protection/>
    </xf>
    <xf numFmtId="0" fontId="19" fillId="0" borderId="2" xfId="24" applyFont="1" applyFill="1" applyBorder="1" applyAlignment="1">
      <alignment horizontal="left" vertical="center" wrapText="1"/>
      <protection/>
    </xf>
    <xf numFmtId="49" fontId="20" fillId="0" borderId="2" xfId="24" applyNumberFormat="1" applyFont="1" applyFill="1" applyBorder="1" applyAlignment="1">
      <alignment horizontal="justify" vertical="center" wrapText="1"/>
      <protection/>
    </xf>
    <xf numFmtId="0" fontId="0" fillId="0" borderId="2" xfId="24" applyBorder="1">
      <alignment/>
      <protection/>
    </xf>
    <xf numFmtId="3" fontId="21" fillId="0" borderId="2" xfId="24" applyNumberFormat="1" applyFont="1" applyBorder="1">
      <alignment/>
      <protection/>
    </xf>
    <xf numFmtId="166" fontId="0" fillId="0" borderId="0" xfId="24" applyNumberFormat="1">
      <alignment/>
      <protection/>
    </xf>
    <xf numFmtId="166" fontId="0" fillId="0" borderId="0" xfId="33" applyNumberFormat="1" applyFont="1" applyFill="1" applyBorder="1" applyAlignment="1" applyProtection="1">
      <alignment/>
      <protection/>
    </xf>
    <xf numFmtId="49" fontId="20" fillId="0" borderId="2" xfId="24" applyNumberFormat="1" applyFont="1" applyFill="1" applyBorder="1" applyAlignment="1">
      <alignment horizontal="left" vertical="center" wrapText="1"/>
      <protection/>
    </xf>
    <xf numFmtId="0" fontId="34" fillId="0" borderId="0" xfId="24" applyFont="1" applyFill="1">
      <alignment/>
      <protection/>
    </xf>
    <xf numFmtId="3" fontId="34" fillId="0" borderId="0" xfId="24" applyNumberFormat="1" applyFont="1" applyFill="1">
      <alignment/>
      <protection/>
    </xf>
    <xf numFmtId="0" fontId="0" fillId="0" borderId="7" xfId="27" applyBorder="1">
      <alignment/>
      <protection/>
    </xf>
    <xf numFmtId="3" fontId="31" fillId="4" borderId="29" xfId="21" applyNumberFormat="1" applyFont="1" applyFill="1" applyBorder="1" applyAlignment="1">
      <alignment horizontal="right"/>
      <protection/>
    </xf>
    <xf numFmtId="0" fontId="31" fillId="0" borderId="6" xfId="27" applyFont="1" applyBorder="1">
      <alignment/>
      <protection/>
    </xf>
    <xf numFmtId="3" fontId="31" fillId="0" borderId="10" xfId="21" applyNumberFormat="1" applyFont="1" applyFill="1" applyBorder="1" applyAlignment="1">
      <alignment horizontal="right"/>
      <protection/>
    </xf>
    <xf numFmtId="0" fontId="29" fillId="0" borderId="6" xfId="27" applyFont="1" applyBorder="1">
      <alignment/>
      <protection/>
    </xf>
    <xf numFmtId="0" fontId="0" fillId="0" borderId="0" xfId="27" applyBorder="1">
      <alignment/>
      <protection/>
    </xf>
    <xf numFmtId="3" fontId="32" fillId="0" borderId="10" xfId="27" applyNumberFormat="1" applyFont="1" applyBorder="1" applyAlignment="1">
      <alignment horizontal="right"/>
      <protection/>
    </xf>
    <xf numFmtId="3" fontId="31" fillId="0" borderId="10" xfId="27" applyNumberFormat="1" applyFont="1" applyBorder="1" applyAlignment="1">
      <alignment horizontal="right"/>
      <protection/>
    </xf>
    <xf numFmtId="0" fontId="31" fillId="0" borderId="11" xfId="27" applyFont="1" applyBorder="1">
      <alignment/>
      <protection/>
    </xf>
    <xf numFmtId="0" fontId="0" fillId="0" borderId="12" xfId="27" applyBorder="1">
      <alignment/>
      <protection/>
    </xf>
    <xf numFmtId="3" fontId="31" fillId="0" borderId="13" xfId="27" applyNumberFormat="1" applyFont="1" applyBorder="1" applyAlignment="1">
      <alignment horizontal="right"/>
      <protection/>
    </xf>
    <xf numFmtId="0" fontId="0" fillId="0" borderId="0" xfId="22">
      <alignment/>
      <protection/>
    </xf>
    <xf numFmtId="0" fontId="0" fillId="0" borderId="0" xfId="22" applyFill="1">
      <alignment/>
      <protection/>
    </xf>
    <xf numFmtId="0" fontId="15" fillId="0" borderId="0" xfId="21" applyFont="1" applyBorder="1" applyAlignment="1" applyProtection="1">
      <alignment/>
      <protection locked="0"/>
    </xf>
    <xf numFmtId="0" fontId="18" fillId="2" borderId="2" xfId="22" applyFont="1" applyFill="1" applyBorder="1" applyAlignment="1">
      <alignment horizontal="center" vertical="center" wrapText="1"/>
      <protection/>
    </xf>
    <xf numFmtId="0" fontId="18" fillId="2" borderId="1" xfId="22" applyFont="1" applyFill="1" applyBorder="1" applyAlignment="1">
      <alignment vertical="center" wrapText="1"/>
      <protection/>
    </xf>
    <xf numFmtId="0" fontId="18" fillId="2" borderId="1" xfId="22" applyFont="1" applyFill="1" applyBorder="1" applyAlignment="1">
      <alignment horizontal="center" vertical="center" wrapText="1"/>
      <protection/>
    </xf>
    <xf numFmtId="0" fontId="18" fillId="0" borderId="0" xfId="22" applyFont="1" applyFill="1" applyBorder="1" applyAlignment="1">
      <alignment horizontal="center" vertical="center" wrapText="1"/>
      <protection/>
    </xf>
    <xf numFmtId="0" fontId="18" fillId="0" borderId="0" xfId="22" applyFont="1" applyFill="1" applyAlignment="1">
      <alignment vertical="center" wrapText="1"/>
      <protection/>
    </xf>
    <xf numFmtId="0" fontId="0" fillId="0" borderId="0" xfId="22" applyFont="1" applyFill="1" applyAlignment="1">
      <alignment vertical="center" wrapText="1"/>
      <protection/>
    </xf>
    <xf numFmtId="0" fontId="0" fillId="0" borderId="0" xfId="22" applyFill="1" applyAlignment="1">
      <alignment vertical="center" wrapText="1"/>
      <protection/>
    </xf>
    <xf numFmtId="0" fontId="0" fillId="0" borderId="0" xfId="22" applyAlignment="1">
      <alignment vertical="center" wrapText="1"/>
      <protection/>
    </xf>
    <xf numFmtId="0" fontId="19" fillId="0" borderId="2" xfId="22" applyFont="1" applyFill="1" applyBorder="1" applyAlignment="1">
      <alignment horizontal="left" vertical="center" wrapText="1"/>
      <protection/>
    </xf>
    <xf numFmtId="49" fontId="20" fillId="0" borderId="2" xfId="22" applyNumberFormat="1" applyFont="1" applyFill="1" applyBorder="1" applyAlignment="1">
      <alignment horizontal="justify" vertical="center" wrapText="1"/>
      <protection/>
    </xf>
    <xf numFmtId="0" fontId="0" fillId="0" borderId="2" xfId="22" applyBorder="1">
      <alignment/>
      <protection/>
    </xf>
    <xf numFmtId="3" fontId="21" fillId="0" borderId="2" xfId="22" applyNumberFormat="1" applyFont="1" applyBorder="1">
      <alignment/>
      <protection/>
    </xf>
    <xf numFmtId="3" fontId="21" fillId="0" borderId="0" xfId="22" applyNumberFormat="1" applyFont="1" applyBorder="1">
      <alignment/>
      <protection/>
    </xf>
    <xf numFmtId="166" fontId="0" fillId="0" borderId="0" xfId="22" applyNumberFormat="1">
      <alignment/>
      <protection/>
    </xf>
    <xf numFmtId="166" fontId="0" fillId="0" borderId="0" xfId="31" applyNumberFormat="1" applyFont="1" applyFill="1" applyBorder="1" applyAlignment="1" applyProtection="1">
      <alignment/>
      <protection/>
    </xf>
    <xf numFmtId="49" fontId="20" fillId="0" borderId="2" xfId="22" applyNumberFormat="1" applyFont="1" applyFill="1" applyBorder="1" applyAlignment="1">
      <alignment horizontal="left" vertical="center" wrapText="1"/>
      <protection/>
    </xf>
    <xf numFmtId="0" fontId="0" fillId="0" borderId="0" xfId="22" applyFont="1">
      <alignment/>
      <protection/>
    </xf>
    <xf numFmtId="4" fontId="34" fillId="0" borderId="0" xfId="24" applyNumberFormat="1" applyFont="1" applyFill="1">
      <alignment/>
      <protection/>
    </xf>
    <xf numFmtId="0" fontId="0" fillId="0" borderId="0" xfId="24" applyFont="1">
      <alignment/>
      <protection/>
    </xf>
    <xf numFmtId="4" fontId="0" fillId="0" borderId="0" xfId="24" applyNumberFormat="1" applyFont="1">
      <alignment/>
      <protection/>
    </xf>
    <xf numFmtId="0" fontId="0" fillId="0" borderId="0" xfId="25" applyAlignment="1">
      <alignment horizontal="center"/>
      <protection/>
    </xf>
    <xf numFmtId="0" fontId="31" fillId="0" borderId="6" xfId="25" applyFont="1" applyFill="1" applyBorder="1" applyAlignment="1">
      <alignment/>
      <protection/>
    </xf>
    <xf numFmtId="9" fontId="31" fillId="4" borderId="14" xfId="21" applyNumberFormat="1" applyFont="1" applyFill="1" applyBorder="1" applyAlignment="1">
      <alignment horizontal="right"/>
      <protection/>
    </xf>
    <xf numFmtId="0" fontId="39" fillId="0" borderId="0" xfId="25" applyFont="1">
      <alignment/>
      <protection/>
    </xf>
    <xf numFmtId="0" fontId="31" fillId="0" borderId="15" xfId="25" applyFont="1" applyBorder="1" applyAlignment="1">
      <alignment horizontal="center" vertical="center" wrapText="1"/>
      <protection/>
    </xf>
    <xf numFmtId="0" fontId="31" fillId="0" borderId="16" xfId="25" applyFont="1" applyBorder="1" applyAlignment="1">
      <alignment horizontal="center" vertical="center" wrapText="1"/>
      <protection/>
    </xf>
    <xf numFmtId="0" fontId="31" fillId="2" borderId="16" xfId="25" applyFont="1" applyFill="1" applyBorder="1" applyAlignment="1">
      <alignment horizontal="center" vertical="center" wrapText="1"/>
      <protection/>
    </xf>
    <xf numFmtId="0" fontId="31" fillId="0" borderId="17" xfId="25" applyFont="1" applyBorder="1" applyAlignment="1">
      <alignment horizontal="center" vertical="center" wrapText="1"/>
      <protection/>
    </xf>
    <xf numFmtId="0" fontId="35" fillId="0" borderId="0" xfId="25" applyFont="1" applyBorder="1" applyAlignment="1">
      <alignment horizontal="center" vertical="center" wrapText="1"/>
      <protection/>
    </xf>
    <xf numFmtId="0" fontId="38" fillId="0" borderId="0" xfId="25" applyFont="1" applyAlignment="1">
      <alignment wrapText="1"/>
      <protection/>
    </xf>
    <xf numFmtId="0" fontId="34" fillId="0" borderId="0" xfId="25" applyFont="1">
      <alignment/>
      <protection/>
    </xf>
    <xf numFmtId="0" fontId="31" fillId="0" borderId="18" xfId="25" applyFont="1" applyBorder="1" applyAlignment="1">
      <alignment horizontal="left" vertical="center"/>
      <protection/>
    </xf>
    <xf numFmtId="0" fontId="31" fillId="4" borderId="18" xfId="25" applyFont="1" applyFill="1" applyBorder="1" applyAlignment="1">
      <alignment horizontal="center" vertical="center"/>
      <protection/>
    </xf>
    <xf numFmtId="169" fontId="35" fillId="0" borderId="0" xfId="25" applyNumberFormat="1" applyFont="1" applyBorder="1" applyAlignment="1">
      <alignment horizontal="center" vertical="center" wrapText="1"/>
      <protection/>
    </xf>
    <xf numFmtId="4" fontId="0" fillId="0" borderId="0" xfId="25" applyNumberFormat="1">
      <alignment/>
      <protection/>
    </xf>
    <xf numFmtId="169" fontId="34" fillId="0" borderId="0" xfId="25" applyNumberFormat="1" applyFont="1">
      <alignment/>
      <protection/>
    </xf>
    <xf numFmtId="0" fontId="31" fillId="0" borderId="19" xfId="25" applyFont="1" applyBorder="1" applyAlignment="1">
      <alignment horizontal="left" vertical="center"/>
      <protection/>
    </xf>
    <xf numFmtId="0" fontId="31" fillId="4" borderId="19" xfId="25" applyFont="1" applyFill="1" applyBorder="1" applyAlignment="1">
      <alignment horizontal="center" vertical="center"/>
      <protection/>
    </xf>
    <xf numFmtId="0" fontId="31" fillId="0" borderId="22" xfId="25" applyFont="1" applyBorder="1" applyAlignment="1">
      <alignment vertical="center"/>
      <protection/>
    </xf>
    <xf numFmtId="0" fontId="31" fillId="0" borderId="20" xfId="25" applyFont="1" applyBorder="1" applyAlignment="1">
      <alignment vertical="center"/>
      <protection/>
    </xf>
    <xf numFmtId="0" fontId="31" fillId="0" borderId="20" xfId="25" applyFont="1" applyBorder="1" applyAlignment="1">
      <alignment horizontal="center" vertical="center"/>
      <protection/>
    </xf>
    <xf numFmtId="3" fontId="31" fillId="2" borderId="20" xfId="25" applyNumberFormat="1" applyFont="1" applyFill="1" applyBorder="1" applyAlignment="1">
      <alignment horizontal="center" vertical="center"/>
      <protection/>
    </xf>
    <xf numFmtId="3" fontId="31" fillId="0" borderId="20" xfId="25" applyNumberFormat="1" applyFont="1" applyBorder="1" applyAlignment="1">
      <alignment horizontal="center" vertical="center"/>
      <protection/>
    </xf>
    <xf numFmtId="3" fontId="31" fillId="0" borderId="21" xfId="25" applyNumberFormat="1" applyFont="1" applyBorder="1" applyAlignment="1">
      <alignment horizontal="center" vertical="center"/>
      <protection/>
    </xf>
    <xf numFmtId="0" fontId="0" fillId="0" borderId="0" xfId="25" applyFont="1" applyAlignment="1">
      <alignment horizontal="center"/>
      <protection/>
    </xf>
    <xf numFmtId="3" fontId="32" fillId="0" borderId="10" xfId="25" applyNumberFormat="1" applyFont="1" applyBorder="1" applyAlignment="1">
      <alignment horizontal="right"/>
      <protection/>
    </xf>
    <xf numFmtId="3" fontId="31" fillId="0" borderId="10" xfId="25" applyNumberFormat="1" applyFont="1" applyBorder="1" applyAlignment="1">
      <alignment horizontal="right"/>
      <protection/>
    </xf>
    <xf numFmtId="0" fontId="0" fillId="0" borderId="0" xfId="25" applyAlignment="1">
      <alignment horizontal="right"/>
      <protection/>
    </xf>
    <xf numFmtId="3" fontId="31" fillId="0" borderId="13" xfId="25" applyNumberFormat="1" applyFont="1" applyBorder="1" applyAlignment="1">
      <alignment horizontal="right"/>
      <protection/>
    </xf>
    <xf numFmtId="169" fontId="10" fillId="0" borderId="0" xfId="25" applyNumberFormat="1" applyFont="1">
      <alignment/>
      <protection/>
    </xf>
    <xf numFmtId="168" fontId="23" fillId="0" borderId="5" xfId="21" applyNumberFormat="1" applyFont="1" applyBorder="1" applyAlignment="1">
      <alignment horizontal="right"/>
      <protection/>
    </xf>
    <xf numFmtId="168" fontId="1" fillId="0" borderId="2" xfId="18" applyNumberFormat="1" applyFont="1" applyFill="1" applyBorder="1" applyAlignment="1" applyProtection="1">
      <alignment horizontal="right"/>
      <protection locked="0"/>
    </xf>
    <xf numFmtId="168" fontId="22" fillId="0" borderId="2" xfId="21" applyNumberFormat="1" applyFont="1" applyBorder="1" applyAlignment="1" applyProtection="1">
      <alignment horizontal="right"/>
      <protection locked="0"/>
    </xf>
    <xf numFmtId="168" fontId="14" fillId="0" borderId="2" xfId="18" applyNumberFormat="1" applyFont="1" applyFill="1" applyBorder="1" applyAlignment="1" applyProtection="1">
      <alignment horizontal="right"/>
      <protection/>
    </xf>
    <xf numFmtId="168" fontId="14" fillId="0" borderId="0" xfId="18" applyNumberFormat="1" applyFont="1" applyFill="1" applyBorder="1" applyAlignment="1" applyProtection="1">
      <alignment horizontal="right"/>
      <protection/>
    </xf>
    <xf numFmtId="0" fontId="28" fillId="0" borderId="0" xfId="26" applyFont="1">
      <alignment/>
      <protection/>
    </xf>
    <xf numFmtId="0" fontId="31" fillId="2" borderId="24" xfId="26" applyFont="1" applyFill="1" applyBorder="1" applyAlignment="1">
      <alignment horizontal="center" vertical="center" wrapText="1"/>
      <protection/>
    </xf>
    <xf numFmtId="167" fontId="31" fillId="2" borderId="24" xfId="26" applyNumberFormat="1" applyFont="1" applyFill="1" applyBorder="1" applyAlignment="1">
      <alignment horizontal="right" vertical="center" wrapText="1"/>
      <protection/>
    </xf>
    <xf numFmtId="0" fontId="34" fillId="0" borderId="0" xfId="26" applyFont="1">
      <alignment/>
      <protection/>
    </xf>
    <xf numFmtId="167" fontId="0" fillId="0" borderId="0" xfId="26" applyNumberFormat="1" applyAlignment="1">
      <alignment horizontal="right"/>
      <protection/>
    </xf>
    <xf numFmtId="167" fontId="23" fillId="0" borderId="1" xfId="18" applyNumberFormat="1" applyFont="1" applyFill="1" applyBorder="1" applyAlignment="1" applyProtection="1">
      <alignment horizontal="right"/>
      <protection locked="0"/>
    </xf>
    <xf numFmtId="167" fontId="23" fillId="0" borderId="1" xfId="18" applyNumberFormat="1" applyFont="1" applyFill="1" applyBorder="1" applyAlignment="1" applyProtection="1">
      <alignment horizontal="right"/>
      <protection/>
    </xf>
    <xf numFmtId="167" fontId="1" fillId="0" borderId="1" xfId="18" applyNumberFormat="1" applyFont="1" applyFill="1" applyBorder="1" applyAlignment="1" applyProtection="1">
      <alignment horizontal="right"/>
      <protection locked="0"/>
    </xf>
    <xf numFmtId="167" fontId="1" fillId="0" borderId="1" xfId="18" applyNumberFormat="1" applyFont="1" applyFill="1" applyBorder="1" applyAlignment="1" applyProtection="1">
      <alignment horizontal="right"/>
      <protection/>
    </xf>
    <xf numFmtId="167" fontId="22" fillId="0" borderId="2" xfId="18" applyNumberFormat="1" applyFont="1" applyFill="1" applyBorder="1" applyAlignment="1" applyProtection="1">
      <alignment horizontal="right"/>
      <protection/>
    </xf>
    <xf numFmtId="167" fontId="22" fillId="0" borderId="2" xfId="21" applyNumberFormat="1" applyFont="1" applyBorder="1" applyAlignment="1" applyProtection="1">
      <alignment horizontal="right"/>
      <protection/>
    </xf>
    <xf numFmtId="167" fontId="31" fillId="2" borderId="24" xfId="26" applyNumberFormat="1" applyFont="1" applyFill="1" applyBorder="1" applyAlignment="1">
      <alignment horizontal="center" vertical="center" wrapText="1"/>
      <protection/>
    </xf>
    <xf numFmtId="0" fontId="18" fillId="0" borderId="0" xfId="23" applyFont="1" applyFill="1" applyAlignment="1">
      <alignment vertical="center" wrapText="1"/>
      <protection/>
    </xf>
    <xf numFmtId="0" fontId="0" fillId="0" borderId="0" xfId="23" applyFont="1" applyFill="1" applyAlignment="1">
      <alignment vertical="center" wrapText="1"/>
      <protection/>
    </xf>
    <xf numFmtId="49" fontId="20" fillId="0" borderId="2" xfId="23" applyNumberFormat="1" applyFont="1" applyFill="1" applyBorder="1" applyAlignment="1">
      <alignment horizontal="justify" vertical="center" wrapText="1"/>
      <protection/>
    </xf>
    <xf numFmtId="0" fontId="0" fillId="0" borderId="2" xfId="23" applyBorder="1">
      <alignment/>
      <protection/>
    </xf>
    <xf numFmtId="3" fontId="21" fillId="0" borderId="2" xfId="23" applyNumberFormat="1" applyFont="1" applyBorder="1">
      <alignment/>
      <protection/>
    </xf>
    <xf numFmtId="166" fontId="0" fillId="0" borderId="0" xfId="23" applyNumberFormat="1">
      <alignment/>
      <protection/>
    </xf>
    <xf numFmtId="166" fontId="0" fillId="0" borderId="0" xfId="32" applyNumberFormat="1" applyFont="1" applyFill="1" applyBorder="1" applyAlignment="1" applyProtection="1">
      <alignment/>
      <protection/>
    </xf>
    <xf numFmtId="0" fontId="0" fillId="0" borderId="0" xfId="23" applyFont="1">
      <alignment/>
      <protection/>
    </xf>
    <xf numFmtId="0" fontId="34" fillId="0" borderId="0" xfId="23" applyFont="1">
      <alignment/>
      <protection/>
    </xf>
    <xf numFmtId="171" fontId="31" fillId="2" borderId="24" xfId="26" applyNumberFormat="1" applyFont="1" applyFill="1" applyBorder="1" applyAlignment="1">
      <alignment horizontal="right" vertical="center" wrapText="1"/>
      <protection/>
    </xf>
    <xf numFmtId="0" fontId="34" fillId="0" borderId="0" xfId="23" applyFont="1" applyFill="1">
      <alignment/>
      <protection/>
    </xf>
    <xf numFmtId="167" fontId="34" fillId="0" borderId="0" xfId="23" applyNumberFormat="1" applyFont="1" applyFill="1">
      <alignment/>
      <protection/>
    </xf>
    <xf numFmtId="0" fontId="0" fillId="2" borderId="0" xfId="0" applyFill="1" applyAlignment="1">
      <alignment/>
    </xf>
    <xf numFmtId="0" fontId="0" fillId="3" borderId="2" xfId="0" applyFont="1" applyFill="1" applyBorder="1" applyAlignment="1">
      <alignment horizontal="left" vertical="center" wrapText="1"/>
    </xf>
    <xf numFmtId="20" fontId="3" fillId="0" borderId="0" xfId="0" applyNumberFormat="1" applyFont="1" applyBorder="1" applyAlignment="1">
      <alignment horizontal="left" vertical="center" wrapText="1"/>
    </xf>
    <xf numFmtId="0" fontId="6" fillId="2" borderId="30" xfId="0" applyFont="1" applyFill="1" applyBorder="1" applyAlignment="1">
      <alignment horizontal="center" vertical="center" wrapText="1"/>
    </xf>
    <xf numFmtId="0" fontId="10" fillId="0" borderId="1" xfId="0" applyFont="1" applyBorder="1" applyAlignment="1">
      <alignment horizontal="center" vertical="center"/>
    </xf>
    <xf numFmtId="0" fontId="0" fillId="2" borderId="2" xfId="0" applyFont="1" applyFill="1" applyBorder="1" applyAlignment="1">
      <alignment vertical="center" wrapText="1"/>
    </xf>
    <xf numFmtId="0" fontId="8"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2" borderId="30" xfId="0" applyFont="1" applyFill="1" applyBorder="1" applyAlignment="1">
      <alignment horizontal="justify" vertical="center" wrapText="1"/>
    </xf>
    <xf numFmtId="20" fontId="8" fillId="0" borderId="31" xfId="0" applyNumberFormat="1" applyFont="1" applyBorder="1" applyAlignment="1">
      <alignment horizontal="justify" vertical="center" wrapText="1"/>
    </xf>
    <xf numFmtId="0" fontId="3" fillId="0" borderId="33" xfId="0" applyFont="1" applyBorder="1" applyAlignment="1">
      <alignment horizontal="justify" vertical="center" wrapText="1"/>
    </xf>
    <xf numFmtId="0" fontId="8" fillId="0" borderId="30" xfId="0" applyFont="1" applyBorder="1" applyAlignment="1">
      <alignment horizontal="justify" vertical="center" wrapText="1"/>
    </xf>
    <xf numFmtId="0" fontId="7" fillId="2" borderId="0" xfId="0" applyFont="1" applyFill="1" applyBorder="1" applyAlignment="1">
      <alignment horizontal="justify" vertical="center" wrapText="1"/>
    </xf>
    <xf numFmtId="20" fontId="3" fillId="0" borderId="0" xfId="0" applyNumberFormat="1" applyFont="1" applyBorder="1" applyAlignment="1">
      <alignment horizontal="justify" vertical="center" wrapText="1"/>
    </xf>
    <xf numFmtId="0" fontId="6" fillId="2"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10" fillId="0" borderId="34" xfId="0" applyFont="1" applyBorder="1" applyAlignment="1">
      <alignment horizontal="justify" wrapText="1"/>
    </xf>
    <xf numFmtId="0" fontId="10" fillId="0" borderId="0" xfId="0" applyFont="1" applyFill="1" applyBorder="1" applyAlignment="1">
      <alignment horizontal="justify" vertical="center" wrapText="1"/>
    </xf>
    <xf numFmtId="0" fontId="10" fillId="0" borderId="0" xfId="0" applyFont="1" applyBorder="1" applyAlignment="1">
      <alignment horizontal="justify" wrapText="1"/>
    </xf>
    <xf numFmtId="0" fontId="0" fillId="2" borderId="2" xfId="0" applyFont="1" applyFill="1" applyBorder="1" applyAlignment="1">
      <alignment horizontal="left" vertical="center" wrapText="1"/>
    </xf>
    <xf numFmtId="0" fontId="14" fillId="0" borderId="0" xfId="21" applyFont="1" applyBorder="1" applyAlignment="1">
      <alignment horizontal="center" vertical="center"/>
      <protection/>
    </xf>
    <xf numFmtId="0" fontId="15" fillId="0" borderId="0" xfId="21" applyFont="1" applyBorder="1" applyAlignment="1" applyProtection="1">
      <alignment horizontal="center" vertical="center"/>
      <protection/>
    </xf>
    <xf numFmtId="0" fontId="15" fillId="0" borderId="2" xfId="21" applyFont="1" applyBorder="1" applyAlignment="1" applyProtection="1">
      <alignment/>
      <protection hidden="1" locked="0"/>
    </xf>
    <xf numFmtId="0" fontId="1" fillId="0" borderId="2" xfId="21" applyFont="1" applyBorder="1" applyAlignment="1" applyProtection="1">
      <alignment/>
      <protection locked="0"/>
    </xf>
    <xf numFmtId="0" fontId="22" fillId="0" borderId="35" xfId="21" applyFont="1" applyBorder="1" applyAlignment="1">
      <alignment horizontal="left"/>
      <protection/>
    </xf>
    <xf numFmtId="0" fontId="30" fillId="2" borderId="30" xfId="25" applyFont="1" applyFill="1" applyBorder="1" applyAlignment="1">
      <alignment horizontal="center"/>
      <protection/>
    </xf>
    <xf numFmtId="9" fontId="31" fillId="0" borderId="2" xfId="25" applyNumberFormat="1" applyFont="1" applyFill="1" applyBorder="1" applyAlignment="1">
      <alignment horizontal="center"/>
      <protection/>
    </xf>
    <xf numFmtId="0" fontId="13" fillId="0" borderId="0" xfId="0" applyFont="1" applyFill="1" applyBorder="1" applyAlignment="1">
      <alignment horizontal="center" vertical="center" wrapText="1"/>
    </xf>
    <xf numFmtId="0" fontId="15" fillId="0" borderId="2" xfId="21" applyFont="1" applyBorder="1" applyAlignment="1" applyProtection="1">
      <alignment/>
      <protection locked="0"/>
    </xf>
    <xf numFmtId="0" fontId="31" fillId="0" borderId="36" xfId="25" applyFont="1" applyBorder="1" applyAlignment="1" applyProtection="1">
      <alignment horizontal="left" vertical="center"/>
      <protection locked="0"/>
    </xf>
    <xf numFmtId="0" fontId="33" fillId="2" borderId="30" xfId="25" applyFont="1" applyFill="1" applyBorder="1" applyAlignment="1" applyProtection="1">
      <alignment horizontal="center"/>
      <protection locked="0"/>
    </xf>
    <xf numFmtId="167" fontId="31" fillId="2" borderId="23" xfId="15" applyNumberFormat="1" applyFont="1" applyFill="1" applyBorder="1" applyAlignment="1" applyProtection="1">
      <alignment horizontal="center" vertical="center" wrapText="1"/>
      <protection locked="0"/>
    </xf>
    <xf numFmtId="167" fontId="31" fillId="0" borderId="23" xfId="25" applyNumberFormat="1" applyFont="1" applyBorder="1" applyAlignment="1" applyProtection="1">
      <alignment horizontal="center" vertical="center"/>
      <protection locked="0"/>
    </xf>
    <xf numFmtId="167" fontId="31" fillId="0" borderId="24" xfId="25" applyNumberFormat="1" applyFont="1" applyBorder="1" applyAlignment="1" applyProtection="1">
      <alignment horizontal="center" vertical="center"/>
      <protection locked="0"/>
    </xf>
    <xf numFmtId="0" fontId="1" fillId="0" borderId="2" xfId="21" applyFont="1" applyBorder="1" applyAlignment="1" applyProtection="1">
      <alignment/>
      <protection hidden="1" locked="0"/>
    </xf>
    <xf numFmtId="0" fontId="22" fillId="0" borderId="35" xfId="21" applyFont="1" applyBorder="1" applyAlignment="1" applyProtection="1">
      <alignment horizontal="left"/>
      <protection hidden="1"/>
    </xf>
    <xf numFmtId="0" fontId="31" fillId="0" borderId="17" xfId="25" applyFont="1" applyBorder="1" applyAlignment="1" applyProtection="1">
      <alignment horizontal="right"/>
      <protection locked="0"/>
    </xf>
    <xf numFmtId="0" fontId="13" fillId="0" borderId="0" xfId="0" applyFont="1" applyFill="1" applyBorder="1" applyAlignment="1" applyProtection="1">
      <alignment horizontal="center" vertical="center" wrapText="1"/>
      <protection hidden="1"/>
    </xf>
    <xf numFmtId="0" fontId="14" fillId="0" borderId="0" xfId="21" applyFont="1" applyBorder="1" applyAlignment="1" applyProtection="1">
      <alignment horizontal="center" vertical="center"/>
      <protection hidden="1"/>
    </xf>
    <xf numFmtId="0" fontId="15" fillId="0" borderId="0" xfId="21" applyFont="1" applyBorder="1" applyAlignment="1" applyProtection="1">
      <alignment horizontal="center" vertical="center"/>
      <protection hidden="1"/>
    </xf>
    <xf numFmtId="0" fontId="31" fillId="0" borderId="15" xfId="25" applyFont="1" applyBorder="1" applyAlignment="1" applyProtection="1">
      <alignment horizontal="left" vertical="center"/>
      <protection hidden="1"/>
    </xf>
    <xf numFmtId="0" fontId="30" fillId="2" borderId="30" xfId="25" applyFont="1" applyFill="1" applyBorder="1" applyAlignment="1" applyProtection="1">
      <alignment horizontal="center"/>
      <protection hidden="1"/>
    </xf>
    <xf numFmtId="0" fontId="31" fillId="0" borderId="36" xfId="25" applyFont="1" applyBorder="1" applyAlignment="1" applyProtection="1">
      <alignment horizontal="left" vertical="center"/>
      <protection hidden="1"/>
    </xf>
    <xf numFmtId="4" fontId="31" fillId="2" borderId="23" xfId="15" applyNumberFormat="1" applyFont="1" applyFill="1" applyBorder="1" applyAlignment="1" applyProtection="1">
      <alignment vertical="center"/>
      <protection hidden="1"/>
    </xf>
    <xf numFmtId="4" fontId="31" fillId="0" borderId="23" xfId="25" applyNumberFormat="1" applyFont="1" applyBorder="1" applyAlignment="1" applyProtection="1">
      <alignment horizontal="center" vertical="center"/>
      <protection hidden="1"/>
    </xf>
    <xf numFmtId="4" fontId="31" fillId="0" borderId="24" xfId="25" applyNumberFormat="1" applyFont="1" applyBorder="1" applyAlignment="1" applyProtection="1">
      <alignment horizontal="center" vertical="center"/>
      <protection hidden="1"/>
    </xf>
    <xf numFmtId="0" fontId="31" fillId="0" borderId="17" xfId="25" applyFont="1" applyBorder="1" applyAlignment="1" applyProtection="1">
      <alignment horizontal="right"/>
      <protection hidden="1"/>
    </xf>
    <xf numFmtId="0" fontId="37" fillId="0" borderId="0" xfId="0" applyFont="1" applyFill="1" applyBorder="1" applyAlignment="1" applyProtection="1">
      <alignment horizontal="center" vertical="center" wrapText="1"/>
      <protection hidden="1"/>
    </xf>
    <xf numFmtId="0" fontId="30" fillId="2" borderId="30" xfId="27" applyFont="1" applyFill="1" applyBorder="1" applyAlignment="1">
      <alignment horizontal="center"/>
      <protection/>
    </xf>
    <xf numFmtId="0" fontId="31" fillId="0" borderId="18" xfId="27" applyFont="1" applyBorder="1" applyAlignment="1">
      <alignment horizontal="center"/>
      <protection/>
    </xf>
    <xf numFmtId="3" fontId="31" fillId="0" borderId="23" xfId="25" applyNumberFormat="1" applyFont="1" applyBorder="1" applyAlignment="1">
      <alignment horizontal="center" vertical="center"/>
      <protection/>
    </xf>
    <xf numFmtId="3" fontId="31" fillId="0" borderId="24" xfId="25" applyNumberFormat="1" applyFont="1" applyBorder="1" applyAlignment="1">
      <alignment horizontal="center" vertical="center"/>
      <protection/>
    </xf>
    <xf numFmtId="0" fontId="30" fillId="2" borderId="30" xfId="25" applyFont="1" applyFill="1" applyBorder="1" applyAlignment="1">
      <alignment horizontal="center" vertical="center"/>
      <protection/>
    </xf>
    <xf numFmtId="0" fontId="31" fillId="0" borderId="36" xfId="25" applyFont="1" applyBorder="1" applyAlignment="1">
      <alignment horizontal="left" vertical="center"/>
      <protection/>
    </xf>
    <xf numFmtId="0" fontId="31" fillId="4" borderId="23" xfId="25" applyFont="1" applyFill="1" applyBorder="1" applyAlignment="1">
      <alignment horizontal="center" vertical="center"/>
      <protection/>
    </xf>
    <xf numFmtId="3" fontId="31" fillId="2" borderId="23" xfId="15" applyNumberFormat="1" applyFont="1" applyFill="1" applyBorder="1" applyAlignment="1" applyProtection="1">
      <alignment horizontal="center" vertical="center"/>
      <protection/>
    </xf>
    <xf numFmtId="0" fontId="31" fillId="0" borderId="17" xfId="25" applyFont="1" applyBorder="1" applyAlignment="1">
      <alignment horizontal="right"/>
      <protection/>
    </xf>
    <xf numFmtId="0" fontId="31" fillId="0" borderId="37" xfId="26" applyFont="1" applyBorder="1" applyAlignment="1">
      <alignment horizontal="left" vertical="center" wrapText="1"/>
      <protection/>
    </xf>
    <xf numFmtId="0" fontId="31" fillId="4" borderId="19" xfId="26" applyFont="1" applyFill="1" applyBorder="1" applyAlignment="1">
      <alignment horizontal="center" vertical="center" wrapText="1"/>
      <protection/>
    </xf>
    <xf numFmtId="0" fontId="31" fillId="0" borderId="36" xfId="26" applyFont="1" applyBorder="1" applyAlignment="1">
      <alignment horizontal="left" vertical="center" wrapText="1"/>
      <protection/>
    </xf>
    <xf numFmtId="0" fontId="31" fillId="4" borderId="23" xfId="26" applyFont="1" applyFill="1" applyBorder="1" applyAlignment="1">
      <alignment horizontal="center" vertical="center" wrapText="1"/>
      <protection/>
    </xf>
    <xf numFmtId="0" fontId="35" fillId="2" borderId="30" xfId="26" applyFont="1" applyFill="1" applyBorder="1" applyAlignment="1">
      <alignment horizontal="center" vertical="center" wrapText="1"/>
      <protection/>
    </xf>
    <xf numFmtId="0" fontId="31" fillId="0" borderId="36" xfId="26" applyFont="1" applyFill="1" applyBorder="1" applyAlignment="1">
      <alignment horizontal="left" vertical="center" wrapText="1"/>
      <protection/>
    </xf>
    <xf numFmtId="0" fontId="31" fillId="0" borderId="23" xfId="26" applyFont="1" applyFill="1" applyBorder="1" applyAlignment="1">
      <alignment horizontal="center" vertical="center" wrapText="1"/>
      <protection/>
    </xf>
  </cellXfs>
  <cellStyles count="20">
    <cellStyle name="Normal" xfId="0"/>
    <cellStyle name="Comma" xfId="15"/>
    <cellStyle name="Comma [0]" xfId="16"/>
    <cellStyle name="Migliaia [0]_Schede preventivo per SI" xfId="17"/>
    <cellStyle name="Migliaia [0]_Schede preventivo per SI_Comparazione e preventivi al 09_03_2012" xfId="18"/>
    <cellStyle name="Normale_Modello RND" xfId="19"/>
    <cellStyle name="Normale_Modello RND_Comparazione e preventivi al 09_03_2012" xfId="20"/>
    <cellStyle name="Normale_RND nuovo" xfId="21"/>
    <cellStyle name="Normale_Scheda preventivo_costi standard" xfId="22"/>
    <cellStyle name="Normale_Scheda preventivo_costi standard_Comparazione e preventivi al 09_03_2012" xfId="23"/>
    <cellStyle name="Normale_Scheda preventivo_costi standard_PROVA AIUTI DI STATO_Comparazione e preventivi al 24_04_2012" xfId="24"/>
    <cellStyle name="Normale_Schede preventivo per SI" xfId="25"/>
    <cellStyle name="Normale_Schede preventivo per SI_Comparazione e preventivi al 09_03_2012" xfId="26"/>
    <cellStyle name="Normale_Schede preventivo per SI_PROVA AIUTI DI STATO_Comparazione e preventivi al 24_04_2012" xfId="27"/>
    <cellStyle name="Percent" xfId="28"/>
    <cellStyle name="Currency" xfId="29"/>
    <cellStyle name="Currency [0]" xfId="30"/>
    <cellStyle name="Valuta_Scheda preventivo_costi standard" xfId="31"/>
    <cellStyle name="Valuta_Scheda preventivo_costi standard_Comparazione e preventivi al 09_03_2012" xfId="32"/>
    <cellStyle name="Valuta_Scheda preventivo_costi standard_PROVA AIUTI DI STATO_Comparazione e preventivi al 24_04_2012"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CAPPE~1\IMPOST~1\Temp\PREVENTIVI\Comparazione%20e%20preventivi%20al%2009_03_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Vazquez\Documenti\POR%20CRO%202007-2013\Aiuti%20di%20Stato\PROVA%20AIUTI%20DI%20STATO_Comparazione%20e%20preventivi%20al%2024_04_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SCAPPE~1\IMPOST~1\Temp\PREVENTIVI\PREVENTIVI\Comparazione%20e%20preventivi%20al%2009_03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 1. CUP - UCS"/>
      <sheetName val="All. 2. CUP - PAD"/>
      <sheetName val="All. 3. Preventivo standard"/>
      <sheetName val="matrice SRP"/>
      <sheetName val="matrice SFA"/>
      <sheetName val="All. 4 Preventivo forfett indir"/>
      <sheetName val="All. 5.Preventivo costi reali"/>
    </sheetNames>
    <sheetDataSet>
      <sheetData sheetId="3">
        <row r="4">
          <cell r="A4" t="str">
            <v>Formazione post obbligo formativo e post diploma</v>
          </cell>
          <cell r="B4" t="str">
            <v>UCS SRP</v>
          </cell>
          <cell r="C4">
            <v>1</v>
          </cell>
          <cell r="D4">
            <v>307.1</v>
          </cell>
          <cell r="E4">
            <v>214.2</v>
          </cell>
          <cell r="F4">
            <v>158.8</v>
          </cell>
          <cell r="G4">
            <v>132.3</v>
          </cell>
          <cell r="H4">
            <v>115.4</v>
          </cell>
          <cell r="I4">
            <v>116.3</v>
          </cell>
          <cell r="J4">
            <v>110.3</v>
          </cell>
          <cell r="K4">
            <v>82.5</v>
          </cell>
          <cell r="L4">
            <v>93.3</v>
          </cell>
        </row>
        <row r="5">
          <cell r="A5" t="str">
            <v>IFTS (istruzione e formazione tecnica superiore)</v>
          </cell>
          <cell r="B5" t="str">
            <v>UCS SRP</v>
          </cell>
          <cell r="C5">
            <v>2</v>
          </cell>
          <cell r="H5">
            <v>176.285</v>
          </cell>
        </row>
        <row r="6">
          <cell r="A6" t="str">
            <v>Formazione per la creazione d'impresa</v>
          </cell>
          <cell r="B6" t="str">
            <v>UCS SRP</v>
          </cell>
          <cell r="C6">
            <v>3</v>
          </cell>
          <cell r="D6">
            <v>438.8</v>
          </cell>
          <cell r="E6">
            <v>255</v>
          </cell>
          <cell r="F6">
            <v>192.1</v>
          </cell>
          <cell r="G6">
            <v>166.1</v>
          </cell>
          <cell r="H6">
            <v>128.4</v>
          </cell>
          <cell r="I6">
            <v>144</v>
          </cell>
        </row>
        <row r="7">
          <cell r="A7" t="str">
            <v>Formazione per occupati</v>
          </cell>
          <cell r="B7" t="str">
            <v>UCS SRP</v>
          </cell>
          <cell r="C7">
            <v>4</v>
          </cell>
          <cell r="D7">
            <v>233.8</v>
          </cell>
          <cell r="E7">
            <v>166.7</v>
          </cell>
          <cell r="F7">
            <v>147.2</v>
          </cell>
          <cell r="G7">
            <v>137.5</v>
          </cell>
          <cell r="H7">
            <v>107.1</v>
          </cell>
          <cell r="I7">
            <v>102.2</v>
          </cell>
          <cell r="J7">
            <v>111.4</v>
          </cell>
          <cell r="K7">
            <v>127.9</v>
          </cell>
          <cell r="L7">
            <v>116.8</v>
          </cell>
        </row>
        <row r="8">
          <cell r="A8" t="str">
            <v>Altra formazione all'interno dell'obbligo formativo</v>
          </cell>
          <cell r="B8" t="str">
            <v>UCS SRP</v>
          </cell>
          <cell r="C8">
            <v>5</v>
          </cell>
          <cell r="D8">
            <v>303.2</v>
          </cell>
          <cell r="E8">
            <v>139.5</v>
          </cell>
          <cell r="F8">
            <v>142.9</v>
          </cell>
          <cell r="G8">
            <v>147.4</v>
          </cell>
          <cell r="H8">
            <v>127</v>
          </cell>
          <cell r="I8">
            <v>90.4</v>
          </cell>
          <cell r="J8">
            <v>91.4</v>
          </cell>
          <cell r="K8">
            <v>79</v>
          </cell>
          <cell r="L8">
            <v>76.8</v>
          </cell>
        </row>
        <row r="9">
          <cell r="A9" t="str">
            <v>Formazione finalizzata al reinserimento lavorativo</v>
          </cell>
          <cell r="B9" t="str">
            <v>UCS SRP</v>
          </cell>
          <cell r="C9">
            <v>6</v>
          </cell>
          <cell r="D9">
            <v>256.9</v>
          </cell>
          <cell r="E9">
            <v>200.3</v>
          </cell>
          <cell r="F9">
            <v>143.8</v>
          </cell>
          <cell r="G9">
            <v>121.2</v>
          </cell>
          <cell r="H9">
            <v>126.5</v>
          </cell>
          <cell r="I9">
            <v>104.3</v>
          </cell>
          <cell r="J9">
            <v>91.9</v>
          </cell>
          <cell r="K9">
            <v>63.3</v>
          </cell>
          <cell r="L9">
            <v>67.4</v>
          </cell>
        </row>
        <row r="10">
          <cell r="A10" t="str">
            <v>Formazione permanente - aggiornamento professionale e tecnico</v>
          </cell>
          <cell r="B10" t="str">
            <v>UCS SRP</v>
          </cell>
          <cell r="C10">
            <v>7</v>
          </cell>
          <cell r="D10">
            <v>79.1</v>
          </cell>
          <cell r="E10">
            <v>110.4</v>
          </cell>
          <cell r="F10">
            <v>108.3</v>
          </cell>
          <cell r="G10">
            <v>87.8</v>
          </cell>
          <cell r="H10">
            <v>63.2</v>
          </cell>
          <cell r="I10">
            <v>67.4</v>
          </cell>
          <cell r="J10">
            <v>64.8</v>
          </cell>
          <cell r="K10">
            <v>67.9</v>
          </cell>
          <cell r="L10">
            <v>52.2</v>
          </cell>
        </row>
        <row r="11">
          <cell r="A11" t="str">
            <v>Altra formazione nell'ambito dei cicli universitari + Alta formazione - post ciclo universitario</v>
          </cell>
          <cell r="B11" t="str">
            <v>UCS SRP</v>
          </cell>
          <cell r="C11">
            <v>8</v>
          </cell>
          <cell r="F11">
            <v>164.7</v>
          </cell>
          <cell r="G11">
            <v>156.8</v>
          </cell>
          <cell r="H11">
            <v>113.6</v>
          </cell>
          <cell r="I11">
            <v>90.7</v>
          </cell>
          <cell r="J11">
            <v>66</v>
          </cell>
          <cell r="K11">
            <v>59.6</v>
          </cell>
          <cell r="L11">
            <v>35.3</v>
          </cell>
        </row>
      </sheetData>
      <sheetData sheetId="4">
        <row r="4">
          <cell r="D4">
            <v>5.3</v>
          </cell>
          <cell r="E4">
            <v>2.4</v>
          </cell>
          <cell r="F4">
            <v>3.2</v>
          </cell>
          <cell r="G4">
            <v>2.3</v>
          </cell>
          <cell r="H4">
            <v>1.7</v>
          </cell>
          <cell r="I4">
            <v>2</v>
          </cell>
          <cell r="J4">
            <v>1.8</v>
          </cell>
          <cell r="K4">
            <v>0.8</v>
          </cell>
          <cell r="L4">
            <v>1.4</v>
          </cell>
        </row>
        <row r="5">
          <cell r="H5">
            <v>1.9</v>
          </cell>
        </row>
        <row r="6">
          <cell r="D6">
            <v>3.4</v>
          </cell>
          <cell r="E6">
            <v>2.4</v>
          </cell>
          <cell r="F6">
            <v>2.5</v>
          </cell>
          <cell r="G6">
            <v>2.1</v>
          </cell>
          <cell r="H6">
            <v>1.4</v>
          </cell>
          <cell r="I6">
            <v>2.1</v>
          </cell>
        </row>
        <row r="7">
          <cell r="D7">
            <v>2</v>
          </cell>
          <cell r="E7">
            <v>1.5</v>
          </cell>
          <cell r="F7">
            <v>1.1</v>
          </cell>
          <cell r="G7">
            <v>0.6</v>
          </cell>
          <cell r="H7">
            <v>0.5</v>
          </cell>
          <cell r="I7">
            <v>0.2</v>
          </cell>
          <cell r="J7">
            <v>0.4</v>
          </cell>
          <cell r="K7">
            <v>0.2</v>
          </cell>
          <cell r="L7">
            <v>0.1</v>
          </cell>
        </row>
        <row r="8">
          <cell r="D8">
            <v>2.4</v>
          </cell>
          <cell r="E8">
            <v>2.7</v>
          </cell>
          <cell r="F8">
            <v>2.2</v>
          </cell>
          <cell r="G8">
            <v>2</v>
          </cell>
          <cell r="H8">
            <v>1.7</v>
          </cell>
          <cell r="I8">
            <v>1</v>
          </cell>
          <cell r="J8">
            <v>0.7</v>
          </cell>
          <cell r="K8">
            <v>0.3</v>
          </cell>
          <cell r="L8">
            <v>0.7</v>
          </cell>
        </row>
        <row r="9">
          <cell r="D9">
            <v>2.6</v>
          </cell>
          <cell r="E9">
            <v>3.4</v>
          </cell>
          <cell r="F9">
            <v>2.6</v>
          </cell>
          <cell r="G9">
            <v>2.3</v>
          </cell>
          <cell r="H9">
            <v>1.7</v>
          </cell>
          <cell r="I9">
            <v>1.6</v>
          </cell>
          <cell r="J9">
            <v>1.4</v>
          </cell>
          <cell r="K9">
            <v>0.8</v>
          </cell>
          <cell r="L9">
            <v>0.8</v>
          </cell>
        </row>
        <row r="10">
          <cell r="D10">
            <v>1.2</v>
          </cell>
          <cell r="E10">
            <v>1.7</v>
          </cell>
          <cell r="F10">
            <v>0.9</v>
          </cell>
          <cell r="G10">
            <v>0.4</v>
          </cell>
          <cell r="H10">
            <v>0</v>
          </cell>
          <cell r="I10">
            <v>0.1</v>
          </cell>
          <cell r="J10">
            <v>0</v>
          </cell>
          <cell r="K10">
            <v>0</v>
          </cell>
          <cell r="L10">
            <v>0</v>
          </cell>
        </row>
        <row r="11">
          <cell r="F11">
            <v>4.5</v>
          </cell>
          <cell r="G11">
            <v>2</v>
          </cell>
          <cell r="H11">
            <v>1.3</v>
          </cell>
          <cell r="I11">
            <v>1</v>
          </cell>
          <cell r="J11">
            <v>1.1</v>
          </cell>
          <cell r="K11">
            <v>0.4</v>
          </cell>
          <cell r="L11">
            <v>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1. CUP - UCS"/>
      <sheetName val="All. 2. CUP - PAD"/>
      <sheetName val="All. 3. Preventivo standard"/>
      <sheetName val="matrice SRP"/>
      <sheetName val="matrice SFA"/>
      <sheetName val="All. 4 Preventivo forfett indir"/>
      <sheetName val="All. 5.Preventivo costi reali"/>
      <sheetName val="All. 6. Preventivo standard_AS"/>
      <sheetName val="All. 7 Preventivo forfett_AS"/>
      <sheetName val="All. 8.Prevent costi reali_AS"/>
    </sheetNames>
    <sheetDataSet>
      <sheetData sheetId="3">
        <row r="4">
          <cell r="A4" t="str">
            <v>Formazione post obbligo formativo e post diploma</v>
          </cell>
          <cell r="B4" t="str">
            <v>UCS SRP</v>
          </cell>
          <cell r="C4">
            <v>1</v>
          </cell>
          <cell r="D4">
            <v>307.1</v>
          </cell>
          <cell r="E4">
            <v>214.2</v>
          </cell>
          <cell r="F4">
            <v>158.8</v>
          </cell>
          <cell r="G4">
            <v>132.3</v>
          </cell>
          <cell r="H4">
            <v>115.4</v>
          </cell>
          <cell r="I4">
            <v>116.3</v>
          </cell>
          <cell r="J4">
            <v>110.3</v>
          </cell>
          <cell r="K4">
            <v>82.5</v>
          </cell>
          <cell r="L4">
            <v>93.3</v>
          </cell>
        </row>
        <row r="5">
          <cell r="A5" t="str">
            <v>IFTS (istruzione e formazione tecnica superiore)</v>
          </cell>
          <cell r="B5" t="str">
            <v>UCS SRP</v>
          </cell>
          <cell r="C5">
            <v>2</v>
          </cell>
          <cell r="H5">
            <v>176.285</v>
          </cell>
        </row>
        <row r="6">
          <cell r="A6" t="str">
            <v>Formazione per la creazione d'impresa</v>
          </cell>
          <cell r="B6" t="str">
            <v>UCS SRP</v>
          </cell>
          <cell r="C6">
            <v>3</v>
          </cell>
          <cell r="D6">
            <v>438.8</v>
          </cell>
          <cell r="E6">
            <v>255</v>
          </cell>
          <cell r="F6">
            <v>192.1</v>
          </cell>
          <cell r="G6">
            <v>166.1</v>
          </cell>
          <cell r="H6">
            <v>128.4</v>
          </cell>
          <cell r="I6">
            <v>144</v>
          </cell>
        </row>
        <row r="7">
          <cell r="A7" t="str">
            <v>Formazione per occupati</v>
          </cell>
          <cell r="B7" t="str">
            <v>UCS SRP</v>
          </cell>
          <cell r="C7">
            <v>4</v>
          </cell>
          <cell r="D7">
            <v>233.8</v>
          </cell>
          <cell r="E7">
            <v>166.7</v>
          </cell>
          <cell r="F7">
            <v>147.2</v>
          </cell>
          <cell r="G7">
            <v>137.5</v>
          </cell>
          <cell r="H7">
            <v>107.1</v>
          </cell>
          <cell r="I7">
            <v>102.2</v>
          </cell>
          <cell r="J7">
            <v>111.4</v>
          </cell>
          <cell r="K7">
            <v>127.9</v>
          </cell>
          <cell r="L7">
            <v>116.8</v>
          </cell>
        </row>
        <row r="8">
          <cell r="A8" t="str">
            <v>Altra formazione all'interno dell'obbligo formativo</v>
          </cell>
          <cell r="B8" t="str">
            <v>UCS SRP</v>
          </cell>
          <cell r="C8">
            <v>5</v>
          </cell>
          <cell r="D8">
            <v>303.2</v>
          </cell>
          <cell r="E8">
            <v>139.5</v>
          </cell>
          <cell r="F8">
            <v>142.9</v>
          </cell>
          <cell r="G8">
            <v>147.4</v>
          </cell>
          <cell r="H8">
            <v>127</v>
          </cell>
          <cell r="I8">
            <v>90.4</v>
          </cell>
          <cell r="J8">
            <v>91.4</v>
          </cell>
          <cell r="K8">
            <v>79</v>
          </cell>
          <cell r="L8">
            <v>76.8</v>
          </cell>
        </row>
        <row r="9">
          <cell r="A9" t="str">
            <v>Formazione finalizzata al reinserimento lavorativo</v>
          </cell>
          <cell r="B9" t="str">
            <v>UCS SRP</v>
          </cell>
          <cell r="C9">
            <v>6</v>
          </cell>
          <cell r="D9">
            <v>256.9</v>
          </cell>
          <cell r="E9">
            <v>200.3</v>
          </cell>
          <cell r="F9">
            <v>143.8</v>
          </cell>
          <cell r="G9">
            <v>121.2</v>
          </cell>
          <cell r="H9">
            <v>126.5</v>
          </cell>
          <cell r="I9">
            <v>104.3</v>
          </cell>
          <cell r="J9">
            <v>91.9</v>
          </cell>
          <cell r="K9">
            <v>63.3</v>
          </cell>
          <cell r="L9">
            <v>67.4</v>
          </cell>
        </row>
        <row r="10">
          <cell r="A10" t="str">
            <v>Formazione permanente - aggiornamento professionale e tecnico</v>
          </cell>
          <cell r="B10" t="str">
            <v>UCS SRP</v>
          </cell>
          <cell r="C10">
            <v>7</v>
          </cell>
          <cell r="D10">
            <v>79.1</v>
          </cell>
          <cell r="E10">
            <v>110.4</v>
          </cell>
          <cell r="F10">
            <v>108.3</v>
          </cell>
          <cell r="G10">
            <v>87.8</v>
          </cell>
          <cell r="H10">
            <v>63.2</v>
          </cell>
          <cell r="I10">
            <v>67.4</v>
          </cell>
          <cell r="J10">
            <v>64.8</v>
          </cell>
          <cell r="K10">
            <v>67.9</v>
          </cell>
          <cell r="L10">
            <v>52.2</v>
          </cell>
        </row>
        <row r="11">
          <cell r="A11" t="str">
            <v>Altra formazione nell'ambito dei cicli universitari + Alta formazione - post ciclo universitario</v>
          </cell>
          <cell r="B11" t="str">
            <v>UCS SRP</v>
          </cell>
          <cell r="C11">
            <v>8</v>
          </cell>
          <cell r="F11">
            <v>164.7</v>
          </cell>
          <cell r="G11">
            <v>156.8</v>
          </cell>
          <cell r="H11">
            <v>113.6</v>
          </cell>
          <cell r="I11">
            <v>90.7</v>
          </cell>
          <cell r="J11">
            <v>66</v>
          </cell>
          <cell r="K11">
            <v>59.6</v>
          </cell>
          <cell r="L11">
            <v>35.3</v>
          </cell>
        </row>
      </sheetData>
      <sheetData sheetId="4">
        <row r="4">
          <cell r="D4">
            <v>5.3</v>
          </cell>
          <cell r="E4">
            <v>2.4</v>
          </cell>
          <cell r="F4">
            <v>3.2</v>
          </cell>
          <cell r="G4">
            <v>2.3</v>
          </cell>
          <cell r="H4">
            <v>1.7</v>
          </cell>
          <cell r="I4">
            <v>2</v>
          </cell>
          <cell r="J4">
            <v>1.8</v>
          </cell>
          <cell r="K4">
            <v>0.8</v>
          </cell>
          <cell r="L4">
            <v>1.4</v>
          </cell>
        </row>
        <row r="5">
          <cell r="H5">
            <v>1.9</v>
          </cell>
        </row>
        <row r="6">
          <cell r="D6">
            <v>3.4</v>
          </cell>
          <cell r="E6">
            <v>2.4</v>
          </cell>
          <cell r="F6">
            <v>2.5</v>
          </cell>
          <cell r="G6">
            <v>2.1</v>
          </cell>
          <cell r="H6">
            <v>1.4</v>
          </cell>
          <cell r="I6">
            <v>2.1</v>
          </cell>
        </row>
        <row r="7">
          <cell r="D7">
            <v>2</v>
          </cell>
          <cell r="E7">
            <v>1.5</v>
          </cell>
          <cell r="F7">
            <v>1.1</v>
          </cell>
          <cell r="G7">
            <v>0.6</v>
          </cell>
          <cell r="H7">
            <v>0.5</v>
          </cell>
          <cell r="I7">
            <v>0.2</v>
          </cell>
          <cell r="J7">
            <v>0.4</v>
          </cell>
          <cell r="K7">
            <v>0.2</v>
          </cell>
          <cell r="L7">
            <v>0.1</v>
          </cell>
        </row>
        <row r="8">
          <cell r="D8">
            <v>2.4</v>
          </cell>
          <cell r="E8">
            <v>2.7</v>
          </cell>
          <cell r="F8">
            <v>2.2</v>
          </cell>
          <cell r="G8">
            <v>2</v>
          </cell>
          <cell r="H8">
            <v>1.7</v>
          </cell>
          <cell r="I8">
            <v>1</v>
          </cell>
          <cell r="J8">
            <v>0.7</v>
          </cell>
          <cell r="K8">
            <v>0.3</v>
          </cell>
          <cell r="L8">
            <v>0.7</v>
          </cell>
        </row>
        <row r="9">
          <cell r="D9">
            <v>2.6</v>
          </cell>
          <cell r="E9">
            <v>3.4</v>
          </cell>
          <cell r="F9">
            <v>2.6</v>
          </cell>
          <cell r="G9">
            <v>2.3</v>
          </cell>
          <cell r="H9">
            <v>1.7</v>
          </cell>
          <cell r="I9">
            <v>1.6</v>
          </cell>
          <cell r="J9">
            <v>1.4</v>
          </cell>
          <cell r="K9">
            <v>0.8</v>
          </cell>
          <cell r="L9">
            <v>0.8</v>
          </cell>
        </row>
        <row r="10">
          <cell r="D10">
            <v>1.2</v>
          </cell>
          <cell r="E10">
            <v>1.7</v>
          </cell>
          <cell r="F10">
            <v>0.9</v>
          </cell>
          <cell r="G10">
            <v>0.4</v>
          </cell>
          <cell r="H10">
            <v>0</v>
          </cell>
          <cell r="I10">
            <v>0.1</v>
          </cell>
          <cell r="J10">
            <v>0</v>
          </cell>
          <cell r="K10">
            <v>0</v>
          </cell>
          <cell r="L10">
            <v>0</v>
          </cell>
        </row>
        <row r="11">
          <cell r="F11">
            <v>4.5</v>
          </cell>
          <cell r="G11">
            <v>2</v>
          </cell>
          <cell r="H11">
            <v>1.3</v>
          </cell>
          <cell r="I11">
            <v>1</v>
          </cell>
          <cell r="J11">
            <v>1.1</v>
          </cell>
          <cell r="K11">
            <v>0.4</v>
          </cell>
          <cell r="L11">
            <v>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ll. 1. CUP - UCS"/>
      <sheetName val="All. 2. CUP - PAD"/>
      <sheetName val="All. 3. Preventivo standard"/>
      <sheetName val="matrice SRP"/>
      <sheetName val="matrice SFA"/>
      <sheetName val="All. 4 Preventivo forfett indir"/>
      <sheetName val="All. 5.Preventivo costi reali"/>
    </sheetNames>
    <sheetDataSet>
      <sheetData sheetId="3">
        <row r="4">
          <cell r="A4" t="str">
            <v>Formazione post obbligo formativo e post diploma</v>
          </cell>
          <cell r="B4" t="str">
            <v>UCS SRP</v>
          </cell>
          <cell r="C4">
            <v>1</v>
          </cell>
          <cell r="D4">
            <v>307.1</v>
          </cell>
          <cell r="E4">
            <v>214.2</v>
          </cell>
          <cell r="F4">
            <v>158.8</v>
          </cell>
          <cell r="G4">
            <v>132.3</v>
          </cell>
          <cell r="H4">
            <v>115.4</v>
          </cell>
          <cell r="I4">
            <v>116.3</v>
          </cell>
          <cell r="J4">
            <v>110.3</v>
          </cell>
          <cell r="K4">
            <v>82.5</v>
          </cell>
          <cell r="L4">
            <v>93.3</v>
          </cell>
        </row>
        <row r="5">
          <cell r="A5" t="str">
            <v>IFTS (istruzione e formazione tecnica superiore)</v>
          </cell>
          <cell r="B5" t="str">
            <v>UCS SRP</v>
          </cell>
          <cell r="C5">
            <v>2</v>
          </cell>
          <cell r="H5">
            <v>176.285</v>
          </cell>
        </row>
        <row r="6">
          <cell r="A6" t="str">
            <v>Formazione per la creazione d'impresa</v>
          </cell>
          <cell r="B6" t="str">
            <v>UCS SRP</v>
          </cell>
          <cell r="C6">
            <v>3</v>
          </cell>
          <cell r="D6">
            <v>438.8</v>
          </cell>
          <cell r="E6">
            <v>255</v>
          </cell>
          <cell r="F6">
            <v>192.1</v>
          </cell>
          <cell r="G6">
            <v>166.1</v>
          </cell>
          <cell r="H6">
            <v>128.4</v>
          </cell>
          <cell r="I6">
            <v>144</v>
          </cell>
        </row>
        <row r="7">
          <cell r="A7" t="str">
            <v>Formazione per occupati</v>
          </cell>
          <cell r="B7" t="str">
            <v>UCS SRP</v>
          </cell>
          <cell r="C7">
            <v>4</v>
          </cell>
          <cell r="D7">
            <v>233.8</v>
          </cell>
          <cell r="E7">
            <v>166.7</v>
          </cell>
          <cell r="F7">
            <v>147.2</v>
          </cell>
          <cell r="G7">
            <v>137.5</v>
          </cell>
          <cell r="H7">
            <v>107.1</v>
          </cell>
          <cell r="I7">
            <v>102.2</v>
          </cell>
          <cell r="J7">
            <v>111.4</v>
          </cell>
          <cell r="K7">
            <v>127.9</v>
          </cell>
          <cell r="L7">
            <v>116.8</v>
          </cell>
        </row>
        <row r="8">
          <cell r="A8" t="str">
            <v>Altra formazione all'interno dell'obbligo formativo</v>
          </cell>
          <cell r="B8" t="str">
            <v>UCS SRP</v>
          </cell>
          <cell r="C8">
            <v>5</v>
          </cell>
          <cell r="D8">
            <v>303.2</v>
          </cell>
          <cell r="E8">
            <v>139.5</v>
          </cell>
          <cell r="F8">
            <v>142.9</v>
          </cell>
          <cell r="G8">
            <v>147.4</v>
          </cell>
          <cell r="H8">
            <v>127</v>
          </cell>
          <cell r="I8">
            <v>90.4</v>
          </cell>
          <cell r="J8">
            <v>91.4</v>
          </cell>
          <cell r="K8">
            <v>79</v>
          </cell>
          <cell r="L8">
            <v>76.8</v>
          </cell>
        </row>
        <row r="9">
          <cell r="A9" t="str">
            <v>Formazione finalizzata al reinserimento lavorativo</v>
          </cell>
          <cell r="B9" t="str">
            <v>UCS SRP</v>
          </cell>
          <cell r="C9">
            <v>6</v>
          </cell>
          <cell r="D9">
            <v>256.9</v>
          </cell>
          <cell r="E9">
            <v>200.3</v>
          </cell>
          <cell r="F9">
            <v>143.8</v>
          </cell>
          <cell r="G9">
            <v>121.2</v>
          </cell>
          <cell r="H9">
            <v>126.5</v>
          </cell>
          <cell r="I9">
            <v>104.3</v>
          </cell>
          <cell r="J9">
            <v>91.9</v>
          </cell>
          <cell r="K9">
            <v>63.3</v>
          </cell>
          <cell r="L9">
            <v>67.4</v>
          </cell>
        </row>
        <row r="10">
          <cell r="A10" t="str">
            <v>Formazione permanente - aggiornamento professionale e tecnico</v>
          </cell>
          <cell r="B10" t="str">
            <v>UCS SRP</v>
          </cell>
          <cell r="C10">
            <v>7</v>
          </cell>
          <cell r="D10">
            <v>79.1</v>
          </cell>
          <cell r="E10">
            <v>110.4</v>
          </cell>
          <cell r="F10">
            <v>108.3</v>
          </cell>
          <cell r="G10">
            <v>87.8</v>
          </cell>
          <cell r="H10">
            <v>63.2</v>
          </cell>
          <cell r="I10">
            <v>67.4</v>
          </cell>
          <cell r="J10">
            <v>64.8</v>
          </cell>
          <cell r="K10">
            <v>67.9</v>
          </cell>
          <cell r="L10">
            <v>52.2</v>
          </cell>
        </row>
        <row r="11">
          <cell r="A11" t="str">
            <v>Altra formazione nell'ambito dei cicli universitari + Alta formazione - post ciclo universitario</v>
          </cell>
          <cell r="B11" t="str">
            <v>UCS SRP</v>
          </cell>
          <cell r="C11">
            <v>8</v>
          </cell>
          <cell r="F11">
            <v>164.7</v>
          </cell>
          <cell r="G11">
            <v>156.8</v>
          </cell>
          <cell r="H11">
            <v>113.6</v>
          </cell>
          <cell r="I11">
            <v>90.7</v>
          </cell>
          <cell r="J11">
            <v>66</v>
          </cell>
          <cell r="K11">
            <v>59.6</v>
          </cell>
          <cell r="L11">
            <v>35.3</v>
          </cell>
        </row>
      </sheetData>
      <sheetData sheetId="4">
        <row r="4">
          <cell r="D4">
            <v>5.3</v>
          </cell>
          <cell r="E4">
            <v>2.4</v>
          </cell>
          <cell r="F4">
            <v>3.2</v>
          </cell>
          <cell r="G4">
            <v>2.3</v>
          </cell>
          <cell r="H4">
            <v>1.7</v>
          </cell>
          <cell r="I4">
            <v>2</v>
          </cell>
          <cell r="J4">
            <v>1.8</v>
          </cell>
          <cell r="K4">
            <v>0.8</v>
          </cell>
          <cell r="L4">
            <v>1.4</v>
          </cell>
        </row>
        <row r="5">
          <cell r="H5">
            <v>1.9</v>
          </cell>
        </row>
        <row r="6">
          <cell r="D6">
            <v>3.4</v>
          </cell>
          <cell r="E6">
            <v>2.4</v>
          </cell>
          <cell r="F6">
            <v>2.5</v>
          </cell>
          <cell r="G6">
            <v>2.1</v>
          </cell>
          <cell r="H6">
            <v>1.4</v>
          </cell>
          <cell r="I6">
            <v>2.1</v>
          </cell>
        </row>
        <row r="7">
          <cell r="D7">
            <v>2</v>
          </cell>
          <cell r="E7">
            <v>1.5</v>
          </cell>
          <cell r="F7">
            <v>1.1</v>
          </cell>
          <cell r="G7">
            <v>0.6</v>
          </cell>
          <cell r="H7">
            <v>0.5</v>
          </cell>
          <cell r="I7">
            <v>0.2</v>
          </cell>
          <cell r="J7">
            <v>0.4</v>
          </cell>
          <cell r="K7">
            <v>0.2</v>
          </cell>
          <cell r="L7">
            <v>0.1</v>
          </cell>
        </row>
        <row r="8">
          <cell r="D8">
            <v>2.4</v>
          </cell>
          <cell r="E8">
            <v>2.7</v>
          </cell>
          <cell r="F8">
            <v>2.2</v>
          </cell>
          <cell r="G8">
            <v>2</v>
          </cell>
          <cell r="H8">
            <v>1.7</v>
          </cell>
          <cell r="I8">
            <v>1</v>
          </cell>
          <cell r="J8">
            <v>0.7</v>
          </cell>
          <cell r="K8">
            <v>0.3</v>
          </cell>
          <cell r="L8">
            <v>0.7</v>
          </cell>
        </row>
        <row r="9">
          <cell r="D9">
            <v>2.6</v>
          </cell>
          <cell r="E9">
            <v>3.4</v>
          </cell>
          <cell r="F9">
            <v>2.6</v>
          </cell>
          <cell r="G9">
            <v>2.3</v>
          </cell>
          <cell r="H9">
            <v>1.7</v>
          </cell>
          <cell r="I9">
            <v>1.6</v>
          </cell>
          <cell r="J9">
            <v>1.4</v>
          </cell>
          <cell r="K9">
            <v>0.8</v>
          </cell>
          <cell r="L9">
            <v>0.8</v>
          </cell>
        </row>
        <row r="10">
          <cell r="D10">
            <v>1.2</v>
          </cell>
          <cell r="E10">
            <v>1.7</v>
          </cell>
          <cell r="F10">
            <v>0.9</v>
          </cell>
          <cell r="G10">
            <v>0.4</v>
          </cell>
          <cell r="H10">
            <v>0</v>
          </cell>
          <cell r="I10">
            <v>0.1</v>
          </cell>
          <cell r="J10">
            <v>0</v>
          </cell>
          <cell r="K10">
            <v>0</v>
          </cell>
          <cell r="L10">
            <v>0</v>
          </cell>
        </row>
        <row r="11">
          <cell r="F11">
            <v>4.5</v>
          </cell>
          <cell r="G11">
            <v>2</v>
          </cell>
          <cell r="H11">
            <v>1.3</v>
          </cell>
          <cell r="I11">
            <v>1</v>
          </cell>
          <cell r="J11">
            <v>1.1</v>
          </cell>
          <cell r="K11">
            <v>0.4</v>
          </cell>
          <cell r="L11">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2"/>
  <dimension ref="A1:A1"/>
  <sheetViews>
    <sheetView workbookViewId="0" topLeftCell="A1">
      <selection activeCell="D13" sqref="D13"/>
    </sheetView>
  </sheetViews>
  <sheetFormatPr defaultColWidth="9.140625" defaultRowHeight="12.75"/>
  <cols>
    <col min="1" max="16384" width="9.140625" style="1"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Foglio6"/>
  <dimension ref="A1:L28"/>
  <sheetViews>
    <sheetView zoomScale="73" zoomScaleNormal="73" zoomScaleSheetLayoutView="73" workbookViewId="0" topLeftCell="A1">
      <selection activeCell="A1" sqref="A1"/>
    </sheetView>
  </sheetViews>
  <sheetFormatPr defaultColWidth="9.140625" defaultRowHeight="12.75"/>
  <cols>
    <col min="1" max="1" width="12.140625" style="324" customWidth="1"/>
    <col min="2" max="2" width="39.7109375" style="324" customWidth="1"/>
    <col min="3" max="3" width="69.7109375" style="324" customWidth="1"/>
    <col min="4" max="4" width="21.8515625" style="324" customWidth="1"/>
    <col min="5" max="5" width="12.7109375" style="324" customWidth="1"/>
    <col min="6" max="6" width="13.28125" style="324" customWidth="1"/>
    <col min="7" max="7" width="21.421875" style="325" customWidth="1"/>
    <col min="8" max="11" width="0" style="326" hidden="1" customWidth="1"/>
    <col min="12" max="12" width="9.140625" style="326" customWidth="1"/>
    <col min="13" max="16384" width="9.140625" style="324" customWidth="1"/>
  </cols>
  <sheetData>
    <row r="1" spans="1:8" s="33" customFormat="1" ht="46.5" customHeight="1">
      <c r="A1" s="466" t="s">
        <v>196</v>
      </c>
      <c r="B1" s="466"/>
      <c r="C1" s="466"/>
      <c r="D1" s="466"/>
      <c r="E1" s="466"/>
      <c r="F1" s="466"/>
      <c r="G1" s="466"/>
      <c r="H1" s="466"/>
    </row>
    <row r="2" spans="1:12" s="328" customFormat="1" ht="18.75">
      <c r="A2" s="459" t="s">
        <v>303</v>
      </c>
      <c r="B2" s="459"/>
      <c r="C2" s="459"/>
      <c r="D2" s="459"/>
      <c r="E2" s="459"/>
      <c r="F2" s="459"/>
      <c r="G2" s="459"/>
      <c r="H2" s="327"/>
      <c r="I2" s="327"/>
      <c r="J2" s="327"/>
      <c r="K2" s="327"/>
      <c r="L2" s="327"/>
    </row>
    <row r="3" spans="1:12" s="328" customFormat="1" ht="18.75">
      <c r="A3" s="459" t="s">
        <v>318</v>
      </c>
      <c r="B3" s="459"/>
      <c r="C3" s="459"/>
      <c r="D3" s="459"/>
      <c r="E3" s="459"/>
      <c r="F3" s="459"/>
      <c r="G3" s="459"/>
      <c r="H3" s="327"/>
      <c r="I3" s="327"/>
      <c r="J3" s="327"/>
      <c r="K3" s="327"/>
      <c r="L3" s="327"/>
    </row>
    <row r="4" spans="1:12" s="328" customFormat="1" ht="15.75" customHeight="1">
      <c r="A4" s="460" t="s">
        <v>304</v>
      </c>
      <c r="B4" s="460"/>
      <c r="C4" s="467"/>
      <c r="D4" s="467"/>
      <c r="E4" s="467"/>
      <c r="F4" s="467"/>
      <c r="G4" s="467"/>
      <c r="H4" s="327"/>
      <c r="I4" s="327"/>
      <c r="J4" s="327"/>
      <c r="K4" s="327"/>
      <c r="L4" s="327"/>
    </row>
    <row r="5" spans="1:12" s="328" customFormat="1" ht="12.75" customHeight="1">
      <c r="A5" s="34"/>
      <c r="B5" s="34"/>
      <c r="C5" s="35"/>
      <c r="D5" s="36"/>
      <c r="E5" s="36"/>
      <c r="F5" s="36"/>
      <c r="G5" s="37"/>
      <c r="H5" s="327"/>
      <c r="I5" s="327"/>
      <c r="J5" s="327"/>
      <c r="K5" s="327"/>
      <c r="L5" s="327"/>
    </row>
    <row r="6" spans="1:12" s="328" customFormat="1" ht="21.75" customHeight="1">
      <c r="A6" s="38"/>
      <c r="B6" s="39" t="s">
        <v>305</v>
      </c>
      <c r="C6" s="65" t="s">
        <v>253</v>
      </c>
      <c r="D6" s="41"/>
      <c r="E6" s="38"/>
      <c r="F6" s="38"/>
      <c r="G6" s="42" t="s">
        <v>306</v>
      </c>
      <c r="H6" s="327"/>
      <c r="I6" s="327"/>
      <c r="J6" s="327"/>
      <c r="K6" s="327"/>
      <c r="L6" s="327"/>
    </row>
    <row r="7" spans="1:12" s="328" customFormat="1" ht="16.5" customHeight="1">
      <c r="A7" s="38"/>
      <c r="B7" s="43"/>
      <c r="C7" s="44"/>
      <c r="D7" s="45"/>
      <c r="E7" s="46"/>
      <c r="F7" s="38"/>
      <c r="G7" s="42"/>
      <c r="H7" s="327"/>
      <c r="I7" s="327"/>
      <c r="J7" s="327"/>
      <c r="K7" s="327"/>
      <c r="L7" s="327"/>
    </row>
    <row r="8" spans="1:12" s="336" customFormat="1" ht="37.5" customHeight="1">
      <c r="A8" s="329" t="s">
        <v>307</v>
      </c>
      <c r="B8" s="330" t="s">
        <v>308</v>
      </c>
      <c r="C8" s="330" t="s">
        <v>268</v>
      </c>
      <c r="D8" s="330" t="s">
        <v>250</v>
      </c>
      <c r="E8" s="331" t="s">
        <v>309</v>
      </c>
      <c r="F8" s="329" t="s">
        <v>310</v>
      </c>
      <c r="G8" s="332" t="s">
        <v>311</v>
      </c>
      <c r="H8" s="333" t="s">
        <v>312</v>
      </c>
      <c r="I8" s="333" t="s">
        <v>313</v>
      </c>
      <c r="J8" s="334" t="s">
        <v>264</v>
      </c>
      <c r="K8" s="334" t="s">
        <v>314</v>
      </c>
      <c r="L8" s="335"/>
    </row>
    <row r="9" spans="1:12" ht="72.75" customHeight="1">
      <c r="A9" s="337" t="s">
        <v>197</v>
      </c>
      <c r="B9" s="337" t="s">
        <v>198</v>
      </c>
      <c r="C9" s="338" t="s">
        <v>199</v>
      </c>
      <c r="D9" s="337" t="s">
        <v>200</v>
      </c>
      <c r="E9" s="339"/>
      <c r="F9" s="339"/>
      <c r="G9" s="340">
        <f aca="true" t="shared" si="0" ref="G9:G18">(J9*E9)+(K9*E9*F9)</f>
        <v>0</v>
      </c>
      <c r="H9" s="324">
        <f aca="true" t="shared" si="1" ref="H9:H18">IF(E9&lt;51,1,IF(E9&lt;101,2,IF(E9&lt;251,3,IF(E9&lt;451,4,IF(E9&lt;601,5,IF(E9&lt;751,6,IF(E9&lt;901,7,IF(E9&lt;1201,8,9))))))))</f>
        <v>1</v>
      </c>
      <c r="I9" s="324">
        <f>VLOOKUP(D9,'[2]matrice SRP'!$A$4:$C$11,3,FALSE)</f>
        <v>4</v>
      </c>
      <c r="J9" s="341">
        <f>INDEX('[2]matrice SRP'!$D$4:$L$11,I9,H9)</f>
        <v>233.8</v>
      </c>
      <c r="K9" s="342">
        <f>INDEX('[2]matrice SFA'!$D$4:$L$11,I9,H9)</f>
        <v>2</v>
      </c>
      <c r="L9" s="324"/>
    </row>
    <row r="10" spans="1:12" ht="61.5" customHeight="1">
      <c r="A10" s="337" t="s">
        <v>197</v>
      </c>
      <c r="B10" s="337" t="s">
        <v>198</v>
      </c>
      <c r="C10" s="338" t="s">
        <v>201</v>
      </c>
      <c r="D10" s="337" t="s">
        <v>200</v>
      </c>
      <c r="E10" s="339"/>
      <c r="F10" s="339"/>
      <c r="G10" s="340">
        <f t="shared" si="0"/>
        <v>0</v>
      </c>
      <c r="H10" s="324">
        <f t="shared" si="1"/>
        <v>1</v>
      </c>
      <c r="I10" s="324">
        <f>VLOOKUP(D10,'[2]matrice SRP'!$A$4:$C$11,3,FALSE)</f>
        <v>4</v>
      </c>
      <c r="J10" s="341">
        <f>INDEX('[2]matrice SRP'!$D$4:$L$11,I10,H10)</f>
        <v>233.8</v>
      </c>
      <c r="K10" s="342">
        <f>INDEX('[2]matrice SFA'!$D$4:$L$11,I10,H10)</f>
        <v>2</v>
      </c>
      <c r="L10" s="324"/>
    </row>
    <row r="11" spans="1:12" ht="69" customHeight="1">
      <c r="A11" s="337" t="s">
        <v>197</v>
      </c>
      <c r="B11" s="337" t="s">
        <v>198</v>
      </c>
      <c r="C11" s="338" t="s">
        <v>202</v>
      </c>
      <c r="D11" s="337" t="s">
        <v>200</v>
      </c>
      <c r="E11" s="339"/>
      <c r="F11" s="339"/>
      <c r="G11" s="340">
        <f t="shared" si="0"/>
        <v>0</v>
      </c>
      <c r="H11" s="324">
        <f t="shared" si="1"/>
        <v>1</v>
      </c>
      <c r="I11" s="324">
        <f>VLOOKUP(D11,'[2]matrice SRP'!$A$4:$C$11,3,FALSE)</f>
        <v>4</v>
      </c>
      <c r="J11" s="341">
        <f>INDEX('[2]matrice SRP'!$D$4:$L$11,I11,H11)</f>
        <v>233.8</v>
      </c>
      <c r="K11" s="342">
        <f>INDEX('[2]matrice SFA'!$D$4:$L$11,I11,H11)</f>
        <v>2</v>
      </c>
      <c r="L11" s="324"/>
    </row>
    <row r="12" spans="1:12" ht="49.5" customHeight="1">
      <c r="A12" s="337" t="s">
        <v>197</v>
      </c>
      <c r="B12" s="337" t="s">
        <v>198</v>
      </c>
      <c r="C12" s="338" t="s">
        <v>203</v>
      </c>
      <c r="D12" s="337" t="s">
        <v>200</v>
      </c>
      <c r="E12" s="339"/>
      <c r="F12" s="339"/>
      <c r="G12" s="340">
        <f t="shared" si="0"/>
        <v>0</v>
      </c>
      <c r="H12" s="324">
        <f t="shared" si="1"/>
        <v>1</v>
      </c>
      <c r="I12" s="324">
        <f>VLOOKUP(D12,'[2]matrice SRP'!$A$4:$C$11,3,FALSE)</f>
        <v>4</v>
      </c>
      <c r="J12" s="341">
        <f>INDEX('[2]matrice SRP'!$D$4:$L$11,I12,H12)</f>
        <v>233.8</v>
      </c>
      <c r="K12" s="342">
        <f>INDEX('[2]matrice SFA'!$D$4:$L$11,I12,H12)</f>
        <v>2</v>
      </c>
      <c r="L12" s="324"/>
    </row>
    <row r="13" spans="1:12" ht="49.5" customHeight="1">
      <c r="A13" s="337" t="s">
        <v>197</v>
      </c>
      <c r="B13" s="337" t="s">
        <v>198</v>
      </c>
      <c r="C13" s="338" t="s">
        <v>204</v>
      </c>
      <c r="D13" s="337" t="s">
        <v>200</v>
      </c>
      <c r="E13" s="339"/>
      <c r="F13" s="339"/>
      <c r="G13" s="340">
        <f t="shared" si="0"/>
        <v>0</v>
      </c>
      <c r="H13" s="324">
        <f t="shared" si="1"/>
        <v>1</v>
      </c>
      <c r="I13" s="324">
        <f>VLOOKUP(D13,'[2]matrice SRP'!$A$4:$C$11,3,FALSE)</f>
        <v>4</v>
      </c>
      <c r="J13" s="341">
        <f>INDEX('[2]matrice SRP'!$D$4:$L$11,I13,H13)</f>
        <v>233.8</v>
      </c>
      <c r="K13" s="342">
        <f>INDEX('[2]matrice SFA'!$D$4:$L$11,I13,H13)</f>
        <v>2</v>
      </c>
      <c r="L13" s="324"/>
    </row>
    <row r="14" spans="1:12" ht="49.5" customHeight="1">
      <c r="A14" s="337" t="s">
        <v>197</v>
      </c>
      <c r="B14" s="337" t="s">
        <v>198</v>
      </c>
      <c r="C14" s="338" t="s">
        <v>205</v>
      </c>
      <c r="D14" s="337" t="s">
        <v>200</v>
      </c>
      <c r="E14" s="339"/>
      <c r="F14" s="339"/>
      <c r="G14" s="340">
        <f t="shared" si="0"/>
        <v>0</v>
      </c>
      <c r="H14" s="324">
        <f t="shared" si="1"/>
        <v>1</v>
      </c>
      <c r="I14" s="324">
        <f>VLOOKUP(D14,'[2]matrice SRP'!$A$4:$C$11,3,FALSE)</f>
        <v>4</v>
      </c>
      <c r="J14" s="341">
        <f>INDEX('[2]matrice SRP'!$D$4:$L$11,I14,H14)</f>
        <v>233.8</v>
      </c>
      <c r="K14" s="342">
        <f>INDEX('[2]matrice SFA'!$D$4:$L$11,I14,H14)</f>
        <v>2</v>
      </c>
      <c r="L14" s="324"/>
    </row>
    <row r="15" spans="1:12" ht="47.25" customHeight="1">
      <c r="A15" s="337" t="s">
        <v>197</v>
      </c>
      <c r="B15" s="337" t="s">
        <v>206</v>
      </c>
      <c r="C15" s="338" t="s">
        <v>207</v>
      </c>
      <c r="D15" s="337" t="s">
        <v>200</v>
      </c>
      <c r="E15" s="339"/>
      <c r="F15" s="339"/>
      <c r="G15" s="340">
        <f t="shared" si="0"/>
        <v>0</v>
      </c>
      <c r="H15" s="324">
        <f t="shared" si="1"/>
        <v>1</v>
      </c>
      <c r="I15" s="324">
        <f>VLOOKUP(D15,'[2]matrice SRP'!$A$4:$C$11,3,FALSE)</f>
        <v>4</v>
      </c>
      <c r="J15" s="341">
        <f>INDEX('[2]matrice SRP'!$D$4:$L$11,I15,H15)</f>
        <v>233.8</v>
      </c>
      <c r="K15" s="342">
        <f>INDEX('[2]matrice SFA'!$D$4:$L$11,I15,H15)</f>
        <v>2</v>
      </c>
      <c r="L15" s="324"/>
    </row>
    <row r="16" spans="1:12" ht="47.25" customHeight="1">
      <c r="A16" s="337" t="s">
        <v>197</v>
      </c>
      <c r="B16" s="337" t="s">
        <v>208</v>
      </c>
      <c r="C16" s="338" t="s">
        <v>209</v>
      </c>
      <c r="D16" s="337" t="s">
        <v>200</v>
      </c>
      <c r="E16" s="339"/>
      <c r="F16" s="339"/>
      <c r="G16" s="340">
        <f t="shared" si="0"/>
        <v>0</v>
      </c>
      <c r="H16" s="324">
        <f t="shared" si="1"/>
        <v>1</v>
      </c>
      <c r="I16" s="324">
        <f>VLOOKUP(D16,'[2]matrice SRP'!$A$4:$C$11,3,FALSE)</f>
        <v>4</v>
      </c>
      <c r="J16" s="341">
        <f>INDEX('[2]matrice SRP'!$D$4:$L$11,I16,H16)</f>
        <v>233.8</v>
      </c>
      <c r="K16" s="342">
        <f>INDEX('[2]matrice SFA'!$D$4:$L$11,I16,H16)</f>
        <v>2</v>
      </c>
      <c r="L16" s="324"/>
    </row>
    <row r="17" spans="1:11" s="324" customFormat="1" ht="47.25" customHeight="1">
      <c r="A17" s="337" t="s">
        <v>197</v>
      </c>
      <c r="B17" s="337" t="s">
        <v>208</v>
      </c>
      <c r="C17" s="343" t="s">
        <v>210</v>
      </c>
      <c r="D17" s="337" t="s">
        <v>200</v>
      </c>
      <c r="E17" s="339"/>
      <c r="F17" s="339"/>
      <c r="G17" s="340">
        <f t="shared" si="0"/>
        <v>0</v>
      </c>
      <c r="H17" s="324">
        <f t="shared" si="1"/>
        <v>1</v>
      </c>
      <c r="I17" s="324">
        <f>VLOOKUP(D17,'[2]matrice SRP'!$A$4:$C$11,3,FALSE)</f>
        <v>4</v>
      </c>
      <c r="J17" s="341">
        <f>INDEX('[2]matrice SRP'!$D$4:$L$11,I17,H17)</f>
        <v>233.8</v>
      </c>
      <c r="K17" s="342">
        <f>INDEX('[2]matrice SFA'!$D$4:$L$11,I17,H17)</f>
        <v>2</v>
      </c>
    </row>
    <row r="18" spans="1:11" s="324" customFormat="1" ht="47.25" customHeight="1">
      <c r="A18" s="337" t="s">
        <v>197</v>
      </c>
      <c r="B18" s="337" t="s">
        <v>208</v>
      </c>
      <c r="C18" s="343" t="s">
        <v>211</v>
      </c>
      <c r="D18" s="337" t="s">
        <v>200</v>
      </c>
      <c r="E18" s="339"/>
      <c r="F18" s="339"/>
      <c r="G18" s="340">
        <f t="shared" si="0"/>
        <v>0</v>
      </c>
      <c r="H18" s="324">
        <f t="shared" si="1"/>
        <v>1</v>
      </c>
      <c r="I18" s="324">
        <f>VLOOKUP(D18,'[2]matrice SRP'!$A$4:$C$11,3,FALSE)</f>
        <v>4</v>
      </c>
      <c r="J18" s="341">
        <f>INDEX('[2]matrice SRP'!$D$4:$L$11,I18,H18)</f>
        <v>233.8</v>
      </c>
      <c r="K18" s="342">
        <f>INDEX('[2]matrice SFA'!$D$4:$L$11,I18,H18)</f>
        <v>2</v>
      </c>
    </row>
    <row r="20" spans="6:7" ht="12.75" hidden="1">
      <c r="F20" s="344" t="b">
        <f>IF(G9&gt;0,G9,IF(G10&gt;0,G10,IF(G11&gt;0,G11,IF(G12&gt;0,G12,IF(G13&gt;0,G13,IF(G14&gt;0,G14,IF(G15&gt;0,G15)))))))</f>
        <v>0</v>
      </c>
      <c r="G20" s="345" t="b">
        <f>IF(G16&gt;0,G16,IF(G17&gt;0,G17,IF(G18&gt;0,G18)))</f>
        <v>0</v>
      </c>
    </row>
    <row r="21" spans="6:7" ht="12.75" hidden="1">
      <c r="F21" s="344">
        <f>G21*0.0675</f>
        <v>0</v>
      </c>
      <c r="G21" s="345" t="b">
        <f>IF(F20=FALSE,G20,F20)</f>
        <v>0</v>
      </c>
    </row>
    <row r="22" spans="2:7" ht="14.25">
      <c r="B22" s="487" t="s">
        <v>158</v>
      </c>
      <c r="C22" s="487"/>
      <c r="D22" s="487"/>
      <c r="E22" s="487"/>
      <c r="F22" s="487"/>
      <c r="G22" s="487"/>
    </row>
    <row r="23" spans="2:7" ht="14.25">
      <c r="B23" s="346"/>
      <c r="C23" s="121"/>
      <c r="D23" s="488" t="s">
        <v>159</v>
      </c>
      <c r="E23" s="488"/>
      <c r="F23" s="488"/>
      <c r="G23" s="347"/>
    </row>
    <row r="24" spans="2:7" ht="14.25">
      <c r="B24" s="348"/>
      <c r="C24" s="121"/>
      <c r="D24" s="121"/>
      <c r="E24" s="121"/>
      <c r="F24" s="121"/>
      <c r="G24" s="349"/>
    </row>
    <row r="25" spans="2:7" ht="15">
      <c r="B25" s="350" t="s">
        <v>160</v>
      </c>
      <c r="C25" s="351"/>
      <c r="D25" s="351"/>
      <c r="E25" s="351"/>
      <c r="F25" s="351"/>
      <c r="G25" s="352">
        <f>G23*G28</f>
        <v>0</v>
      </c>
    </row>
    <row r="26" spans="2:7" ht="14.25">
      <c r="B26" s="348" t="s">
        <v>161</v>
      </c>
      <c r="C26" s="351"/>
      <c r="D26" s="351"/>
      <c r="E26" s="351"/>
      <c r="F26" s="351"/>
      <c r="G26" s="353">
        <f>IF(G23&gt;50%,"-",G21-G25)</f>
        <v>0</v>
      </c>
    </row>
    <row r="27" spans="2:7" ht="14.25">
      <c r="B27" s="348" t="s">
        <v>162</v>
      </c>
      <c r="C27" s="351"/>
      <c r="D27" s="351"/>
      <c r="E27" s="351"/>
      <c r="F27" s="351"/>
      <c r="G27" s="353">
        <f>IF(G23&gt;50%,G21*(1-G23)/G23,G28/2-F21)</f>
        <v>0</v>
      </c>
    </row>
    <row r="28" spans="2:7" ht="14.25">
      <c r="B28" s="354" t="s">
        <v>163</v>
      </c>
      <c r="C28" s="355"/>
      <c r="D28" s="355"/>
      <c r="E28" s="355"/>
      <c r="F28" s="355"/>
      <c r="G28" s="356">
        <f>IF(G23&gt;50%,G21+G27,(G21-F21)*2)</f>
        <v>0</v>
      </c>
    </row>
  </sheetData>
  <sheetProtection selectLockedCells="1" selectUnlockedCells="1"/>
  <mergeCells count="7">
    <mergeCell ref="B22:G22"/>
    <mergeCell ref="D23:F23"/>
    <mergeCell ref="A1:H1"/>
    <mergeCell ref="A2:G2"/>
    <mergeCell ref="A3:G3"/>
    <mergeCell ref="A4:B4"/>
    <mergeCell ref="C4:G4"/>
  </mergeCells>
  <printOptions/>
  <pageMargins left="0.6798611111111111" right="0.3402777777777778" top="0.5902777777777778" bottom="0.6402777777777777" header="0.5118055555555555" footer="0.5118055555555555"/>
  <pageSetup horizontalDpi="300" verticalDpi="300" orientation="landscape" paperSize="9" scale="70" r:id="rId2"/>
  <rowBreaks count="1" manualBreakCount="1">
    <brk id="18" max="255" man="1"/>
  </rowBreaks>
  <legacyDrawing r:id="rId1"/>
</worksheet>
</file>

<file path=xl/worksheets/sheet11.xml><?xml version="1.0" encoding="utf-8"?>
<worksheet xmlns="http://schemas.openxmlformats.org/spreadsheetml/2006/main" xmlns:r="http://schemas.openxmlformats.org/officeDocument/2006/relationships">
  <sheetPr codeName="Foglio7"/>
  <dimension ref="A1:M42"/>
  <sheetViews>
    <sheetView zoomScale="73" zoomScaleNormal="73" zoomScaleSheetLayoutView="70" workbookViewId="0" topLeftCell="A1">
      <selection activeCell="A1" sqref="A1"/>
    </sheetView>
  </sheetViews>
  <sheetFormatPr defaultColWidth="9.140625" defaultRowHeight="12.75"/>
  <cols>
    <col min="1" max="1" width="12.140625" style="357" customWidth="1"/>
    <col min="2" max="2" width="39.7109375" style="357" customWidth="1"/>
    <col min="3" max="3" width="69.7109375" style="357" customWidth="1"/>
    <col min="4" max="4" width="21.8515625" style="357" customWidth="1"/>
    <col min="5" max="5" width="12.7109375" style="357" customWidth="1"/>
    <col min="6" max="6" width="13.28125" style="357" customWidth="1"/>
    <col min="7" max="7" width="17.28125" style="357" customWidth="1"/>
    <col min="8" max="8" width="12.8515625" style="357" customWidth="1"/>
    <col min="9" max="13" width="0" style="358" hidden="1" customWidth="1"/>
    <col min="14" max="16384" width="9.140625" style="357" customWidth="1"/>
  </cols>
  <sheetData>
    <row r="1" spans="1:9" s="33" customFormat="1" ht="46.5" customHeight="1">
      <c r="A1" s="466" t="s">
        <v>212</v>
      </c>
      <c r="B1" s="466"/>
      <c r="C1" s="466"/>
      <c r="D1" s="466"/>
      <c r="E1" s="466"/>
      <c r="F1" s="466"/>
      <c r="G1" s="466"/>
      <c r="H1" s="466"/>
      <c r="I1" s="466"/>
    </row>
    <row r="2" spans="1:13" s="33" customFormat="1" ht="18.75">
      <c r="A2" s="459" t="s">
        <v>303</v>
      </c>
      <c r="B2" s="459"/>
      <c r="C2" s="459"/>
      <c r="D2" s="459"/>
      <c r="E2" s="459"/>
      <c r="F2" s="459"/>
      <c r="G2" s="459"/>
      <c r="H2" s="31"/>
      <c r="I2" s="32"/>
      <c r="J2" s="32"/>
      <c r="K2" s="32"/>
      <c r="L2" s="32"/>
      <c r="M2" s="32"/>
    </row>
    <row r="3" spans="1:13" s="33" customFormat="1" ht="18.75">
      <c r="A3" s="459" t="s">
        <v>318</v>
      </c>
      <c r="B3" s="459"/>
      <c r="C3" s="459"/>
      <c r="D3" s="459"/>
      <c r="E3" s="459"/>
      <c r="F3" s="459"/>
      <c r="G3" s="459"/>
      <c r="H3" s="31"/>
      <c r="I3" s="32"/>
      <c r="J3" s="32"/>
      <c r="K3" s="32"/>
      <c r="L3" s="32"/>
      <c r="M3" s="32"/>
    </row>
    <row r="4" spans="1:13" s="33" customFormat="1" ht="15.75" customHeight="1">
      <c r="A4" s="460" t="s">
        <v>304</v>
      </c>
      <c r="B4" s="460"/>
      <c r="C4" s="467"/>
      <c r="D4" s="467"/>
      <c r="E4" s="467"/>
      <c r="F4" s="467"/>
      <c r="G4" s="467"/>
      <c r="H4" s="359"/>
      <c r="I4" s="32"/>
      <c r="J4" s="32"/>
      <c r="K4" s="32"/>
      <c r="L4" s="32"/>
      <c r="M4" s="32"/>
    </row>
    <row r="5" spans="1:13" s="33" customFormat="1" ht="12.75" customHeight="1">
      <c r="A5" s="34"/>
      <c r="B5" s="34"/>
      <c r="C5" s="35"/>
      <c r="D5" s="36"/>
      <c r="E5" s="36"/>
      <c r="F5" s="36"/>
      <c r="G5" s="233"/>
      <c r="H5" s="233"/>
      <c r="I5" s="32"/>
      <c r="J5" s="32"/>
      <c r="K5" s="32"/>
      <c r="L5" s="32"/>
      <c r="M5" s="32"/>
    </row>
    <row r="6" spans="1:13" s="33" customFormat="1" ht="21.75" customHeight="1">
      <c r="A6" s="38"/>
      <c r="B6" s="39" t="s">
        <v>305</v>
      </c>
      <c r="C6" s="65" t="s">
        <v>253</v>
      </c>
      <c r="D6" s="41"/>
      <c r="E6" s="38"/>
      <c r="F6" s="38"/>
      <c r="G6" s="234" t="s">
        <v>306</v>
      </c>
      <c r="H6" s="234"/>
      <c r="I6" s="32"/>
      <c r="J6" s="32"/>
      <c r="K6" s="32"/>
      <c r="L6" s="32"/>
      <c r="M6" s="32"/>
    </row>
    <row r="7" spans="1:13" s="33" customFormat="1" ht="16.5" customHeight="1">
      <c r="A7" s="38"/>
      <c r="B7" s="43"/>
      <c r="C7" s="44"/>
      <c r="D7" s="45"/>
      <c r="E7" s="46"/>
      <c r="F7" s="38"/>
      <c r="G7" s="234"/>
      <c r="H7" s="234"/>
      <c r="I7" s="32"/>
      <c r="J7" s="32"/>
      <c r="K7" s="32"/>
      <c r="L7" s="32"/>
      <c r="M7" s="32"/>
    </row>
    <row r="8" spans="1:13" s="367" customFormat="1" ht="52.5" customHeight="1">
      <c r="A8" s="360" t="s">
        <v>307</v>
      </c>
      <c r="B8" s="361" t="s">
        <v>308</v>
      </c>
      <c r="C8" s="361" t="s">
        <v>268</v>
      </c>
      <c r="D8" s="361" t="s">
        <v>250</v>
      </c>
      <c r="E8" s="362" t="s">
        <v>309</v>
      </c>
      <c r="F8" s="360" t="s">
        <v>310</v>
      </c>
      <c r="G8" s="360" t="s">
        <v>311</v>
      </c>
      <c r="H8" s="363"/>
      <c r="I8" s="364" t="s">
        <v>312</v>
      </c>
      <c r="J8" s="364" t="s">
        <v>313</v>
      </c>
      <c r="K8" s="365" t="s">
        <v>264</v>
      </c>
      <c r="L8" s="365" t="s">
        <v>314</v>
      </c>
      <c r="M8" s="366"/>
    </row>
    <row r="9" spans="1:13" ht="72.75" customHeight="1">
      <c r="A9" s="368" t="s">
        <v>197</v>
      </c>
      <c r="B9" s="368" t="s">
        <v>198</v>
      </c>
      <c r="C9" s="369" t="s">
        <v>199</v>
      </c>
      <c r="D9" s="368" t="s">
        <v>200</v>
      </c>
      <c r="E9" s="370"/>
      <c r="F9" s="370"/>
      <c r="G9" s="371">
        <f aca="true" t="shared" si="0" ref="G9:G18">(K9*E9)+(L9*E9*F9)</f>
        <v>0</v>
      </c>
      <c r="H9" s="372"/>
      <c r="I9" s="357">
        <f aca="true" t="shared" si="1" ref="I9:I18">IF(E9&lt;51,1,IF(E9&lt;101,2,IF(E9&lt;251,3,IF(E9&lt;451,4,IF(E9&lt;601,5,IF(E9&lt;751,6,IF(E9&lt;901,7,IF(E9&lt;1201,8,9))))))))</f>
        <v>1</v>
      </c>
      <c r="J9" s="357">
        <f>VLOOKUP(D9,'[3]matrice SRP'!$A$4:$C$11,3,FALSE)</f>
        <v>4</v>
      </c>
      <c r="K9" s="373">
        <f>INDEX('[3]matrice SRP'!$D$4:$L$11,J9,I9)</f>
        <v>233.8</v>
      </c>
      <c r="L9" s="374">
        <f>INDEX('[3]matrice SFA'!$D$4:$L$11,J9,I9)</f>
        <v>2</v>
      </c>
      <c r="M9" s="357"/>
    </row>
    <row r="10" spans="1:13" ht="61.5" customHeight="1">
      <c r="A10" s="368" t="s">
        <v>197</v>
      </c>
      <c r="B10" s="368" t="s">
        <v>198</v>
      </c>
      <c r="C10" s="369" t="s">
        <v>201</v>
      </c>
      <c r="D10" s="368" t="s">
        <v>200</v>
      </c>
      <c r="E10" s="370"/>
      <c r="F10" s="370"/>
      <c r="G10" s="371">
        <f t="shared" si="0"/>
        <v>0</v>
      </c>
      <c r="H10" s="372"/>
      <c r="I10" s="357">
        <f t="shared" si="1"/>
        <v>1</v>
      </c>
      <c r="J10" s="357">
        <f>VLOOKUP(D10,'[3]matrice SRP'!$A$4:$C$11,3,FALSE)</f>
        <v>4</v>
      </c>
      <c r="K10" s="373">
        <f>INDEX('[3]matrice SRP'!$D$4:$L$11,J10,I10)</f>
        <v>233.8</v>
      </c>
      <c r="L10" s="374">
        <f>INDEX('[3]matrice SFA'!$D$4:$L$11,J10,I10)</f>
        <v>2</v>
      </c>
      <c r="M10" s="357"/>
    </row>
    <row r="11" spans="1:13" ht="69" customHeight="1">
      <c r="A11" s="368" t="s">
        <v>197</v>
      </c>
      <c r="B11" s="368" t="s">
        <v>198</v>
      </c>
      <c r="C11" s="369" t="s">
        <v>202</v>
      </c>
      <c r="D11" s="368" t="s">
        <v>200</v>
      </c>
      <c r="E11" s="370"/>
      <c r="F11" s="370"/>
      <c r="G11" s="371">
        <f t="shared" si="0"/>
        <v>0</v>
      </c>
      <c r="H11" s="372"/>
      <c r="I11" s="357">
        <f t="shared" si="1"/>
        <v>1</v>
      </c>
      <c r="J11" s="357">
        <f>VLOOKUP(D11,'[3]matrice SRP'!$A$4:$C$11,3,FALSE)</f>
        <v>4</v>
      </c>
      <c r="K11" s="373">
        <f>INDEX('[3]matrice SRP'!$D$4:$L$11,J11,I11)</f>
        <v>233.8</v>
      </c>
      <c r="L11" s="374">
        <f>INDEX('[3]matrice SFA'!$D$4:$L$11,J11,I11)</f>
        <v>2</v>
      </c>
      <c r="M11" s="357"/>
    </row>
    <row r="12" spans="1:13" ht="49.5" customHeight="1">
      <c r="A12" s="368" t="s">
        <v>197</v>
      </c>
      <c r="B12" s="368" t="s">
        <v>198</v>
      </c>
      <c r="C12" s="369" t="s">
        <v>203</v>
      </c>
      <c r="D12" s="368" t="s">
        <v>200</v>
      </c>
      <c r="E12" s="370"/>
      <c r="F12" s="370"/>
      <c r="G12" s="371">
        <f t="shared" si="0"/>
        <v>0</v>
      </c>
      <c r="H12" s="372"/>
      <c r="I12" s="357">
        <f t="shared" si="1"/>
        <v>1</v>
      </c>
      <c r="J12" s="357">
        <f>VLOOKUP(D12,'[3]matrice SRP'!$A$4:$C$11,3,FALSE)</f>
        <v>4</v>
      </c>
      <c r="K12" s="373">
        <f>INDEX('[3]matrice SRP'!$D$4:$L$11,J12,I12)</f>
        <v>233.8</v>
      </c>
      <c r="L12" s="374">
        <f>INDEX('[3]matrice SFA'!$D$4:$L$11,J12,I12)</f>
        <v>2</v>
      </c>
      <c r="M12" s="357"/>
    </row>
    <row r="13" spans="1:13" ht="49.5" customHeight="1">
      <c r="A13" s="368" t="s">
        <v>197</v>
      </c>
      <c r="B13" s="368" t="s">
        <v>198</v>
      </c>
      <c r="C13" s="369" t="s">
        <v>204</v>
      </c>
      <c r="D13" s="368" t="s">
        <v>200</v>
      </c>
      <c r="E13" s="370"/>
      <c r="F13" s="370"/>
      <c r="G13" s="371">
        <f t="shared" si="0"/>
        <v>0</v>
      </c>
      <c r="H13" s="372"/>
      <c r="I13" s="357">
        <f t="shared" si="1"/>
        <v>1</v>
      </c>
      <c r="J13" s="357">
        <f>VLOOKUP(D13,'[3]matrice SRP'!$A$4:$C$11,3,FALSE)</f>
        <v>4</v>
      </c>
      <c r="K13" s="373">
        <f>INDEX('[3]matrice SRP'!$D$4:$L$11,J13,I13)</f>
        <v>233.8</v>
      </c>
      <c r="L13" s="374">
        <f>INDEX('[3]matrice SFA'!$D$4:$L$11,J13,I13)</f>
        <v>2</v>
      </c>
      <c r="M13" s="357"/>
    </row>
    <row r="14" spans="1:13" ht="49.5" customHeight="1">
      <c r="A14" s="368" t="s">
        <v>197</v>
      </c>
      <c r="B14" s="368" t="s">
        <v>198</v>
      </c>
      <c r="C14" s="369" t="s">
        <v>205</v>
      </c>
      <c r="D14" s="368" t="s">
        <v>200</v>
      </c>
      <c r="E14" s="370"/>
      <c r="F14" s="370"/>
      <c r="G14" s="371">
        <f t="shared" si="0"/>
        <v>0</v>
      </c>
      <c r="H14" s="372"/>
      <c r="I14" s="357">
        <f t="shared" si="1"/>
        <v>1</v>
      </c>
      <c r="J14" s="357">
        <f>VLOOKUP(D14,'[3]matrice SRP'!$A$4:$C$11,3,FALSE)</f>
        <v>4</v>
      </c>
      <c r="K14" s="373">
        <f>INDEX('[3]matrice SRP'!$D$4:$L$11,J14,I14)</f>
        <v>233.8</v>
      </c>
      <c r="L14" s="374">
        <f>INDEX('[3]matrice SFA'!$D$4:$L$11,J14,I14)</f>
        <v>2</v>
      </c>
      <c r="M14" s="357"/>
    </row>
    <row r="15" spans="1:13" ht="47.25" customHeight="1">
      <c r="A15" s="368" t="s">
        <v>197</v>
      </c>
      <c r="B15" s="368" t="s">
        <v>206</v>
      </c>
      <c r="C15" s="369" t="s">
        <v>207</v>
      </c>
      <c r="D15" s="368" t="s">
        <v>200</v>
      </c>
      <c r="E15" s="370"/>
      <c r="F15" s="370"/>
      <c r="G15" s="371">
        <f t="shared" si="0"/>
        <v>0</v>
      </c>
      <c r="H15" s="372"/>
      <c r="I15" s="357">
        <f t="shared" si="1"/>
        <v>1</v>
      </c>
      <c r="J15" s="357">
        <f>VLOOKUP(D15,'[3]matrice SRP'!$A$4:$C$11,3,FALSE)</f>
        <v>4</v>
      </c>
      <c r="K15" s="373">
        <f>INDEX('[3]matrice SRP'!$D$4:$L$11,J15,I15)</f>
        <v>233.8</v>
      </c>
      <c r="L15" s="374">
        <f>INDEX('[3]matrice SFA'!$D$4:$L$11,J15,I15)</f>
        <v>2</v>
      </c>
      <c r="M15" s="357"/>
    </row>
    <row r="16" spans="1:13" ht="47.25" customHeight="1">
      <c r="A16" s="368" t="s">
        <v>197</v>
      </c>
      <c r="B16" s="368" t="s">
        <v>208</v>
      </c>
      <c r="C16" s="369" t="s">
        <v>209</v>
      </c>
      <c r="D16" s="368" t="s">
        <v>200</v>
      </c>
      <c r="E16" s="370"/>
      <c r="F16" s="370"/>
      <c r="G16" s="371">
        <f t="shared" si="0"/>
        <v>0</v>
      </c>
      <c r="H16" s="372"/>
      <c r="I16" s="357">
        <f t="shared" si="1"/>
        <v>1</v>
      </c>
      <c r="J16" s="357">
        <f>VLOOKUP(D16,'[3]matrice SRP'!$A$4:$C$11,3,FALSE)</f>
        <v>4</v>
      </c>
      <c r="K16" s="373">
        <f>INDEX('[3]matrice SRP'!$D$4:$L$11,J16,I16)</f>
        <v>233.8</v>
      </c>
      <c r="L16" s="374">
        <f>INDEX('[3]matrice SFA'!$D$4:$L$11,J16,I16)</f>
        <v>2</v>
      </c>
      <c r="M16" s="357"/>
    </row>
    <row r="17" spans="1:12" s="357" customFormat="1" ht="47.25" customHeight="1">
      <c r="A17" s="368" t="s">
        <v>197</v>
      </c>
      <c r="B17" s="368" t="s">
        <v>208</v>
      </c>
      <c r="C17" s="375" t="s">
        <v>210</v>
      </c>
      <c r="D17" s="368" t="s">
        <v>200</v>
      </c>
      <c r="E17" s="370"/>
      <c r="F17" s="370"/>
      <c r="G17" s="371">
        <f t="shared" si="0"/>
        <v>0</v>
      </c>
      <c r="H17" s="372"/>
      <c r="I17" s="357">
        <f t="shared" si="1"/>
        <v>1</v>
      </c>
      <c r="J17" s="357">
        <f>VLOOKUP(D17,'[3]matrice SRP'!$A$4:$C$11,3,FALSE)</f>
        <v>4</v>
      </c>
      <c r="K17" s="373">
        <f>INDEX('[3]matrice SRP'!$D$4:$L$11,J17,I17)</f>
        <v>233.8</v>
      </c>
      <c r="L17" s="374">
        <f>INDEX('[3]matrice SFA'!$D$4:$L$11,J17,I17)</f>
        <v>2</v>
      </c>
    </row>
    <row r="18" spans="1:12" s="357" customFormat="1" ht="47.25" customHeight="1">
      <c r="A18" s="368" t="s">
        <v>197</v>
      </c>
      <c r="B18" s="368" t="s">
        <v>208</v>
      </c>
      <c r="C18" s="375" t="s">
        <v>211</v>
      </c>
      <c r="D18" s="368" t="s">
        <v>200</v>
      </c>
      <c r="E18" s="370"/>
      <c r="F18" s="370"/>
      <c r="G18" s="371">
        <f t="shared" si="0"/>
        <v>0</v>
      </c>
      <c r="H18" s="372"/>
      <c r="I18" s="357">
        <f t="shared" si="1"/>
        <v>1</v>
      </c>
      <c r="J18" s="357">
        <f>VLOOKUP(D18,'[3]matrice SRP'!$A$4:$C$11,3,FALSE)</f>
        <v>4</v>
      </c>
      <c r="K18" s="373">
        <f>INDEX('[3]matrice SRP'!$D$4:$L$11,J18,I18)</f>
        <v>233.8</v>
      </c>
      <c r="L18" s="374">
        <f>INDEX('[3]matrice SFA'!$D$4:$L$11,J18,I18)</f>
        <v>2</v>
      </c>
    </row>
    <row r="19" spans="5:8" ht="12.75">
      <c r="E19" s="376"/>
      <c r="F19" s="376"/>
      <c r="G19" s="376"/>
      <c r="H19" s="376"/>
    </row>
    <row r="20" spans="5:8" ht="12.75">
      <c r="E20" s="376"/>
      <c r="F20" s="377" t="b">
        <f>IF(G9&gt;0,G9,IF(G10&gt;0,G10,IF(G11&gt;0,G11,IF(G12&gt;0,G12,IF(G13&gt;0,G13,IF(G14&gt;0,G14,IF(G15&gt;0,G15)))))))</f>
        <v>0</v>
      </c>
      <c r="G20" s="377" t="b">
        <f>IF(G16&gt;0,G16,IF(G17&gt;0,G17,IF(G18&gt;0,G18)))</f>
        <v>0</v>
      </c>
      <c r="H20" s="378"/>
    </row>
    <row r="21" spans="4:8" ht="12.75">
      <c r="D21" s="376"/>
      <c r="E21" s="376"/>
      <c r="F21" s="377">
        <f>G21*0.0675</f>
        <v>0</v>
      </c>
      <c r="G21" s="377" t="b">
        <f>IF(F20=FALSE,G20,F20)</f>
        <v>0</v>
      </c>
      <c r="H21" s="379"/>
    </row>
    <row r="22" spans="4:8" ht="12.75">
      <c r="D22" s="376"/>
      <c r="E22" s="376"/>
      <c r="F22" s="379"/>
      <c r="G22" s="379"/>
      <c r="H22" s="379"/>
    </row>
    <row r="23" spans="4:8" ht="12.75">
      <c r="D23" s="376"/>
      <c r="E23" s="376"/>
      <c r="F23" s="379"/>
      <c r="G23" s="379"/>
      <c r="H23" s="379"/>
    </row>
    <row r="24" spans="4:8" ht="12.75">
      <c r="D24" s="376"/>
      <c r="E24" s="376"/>
      <c r="F24" s="379"/>
      <c r="G24" s="379"/>
      <c r="H24" s="379"/>
    </row>
    <row r="25" spans="1:9" s="62" customFormat="1" ht="20.25" customHeight="1">
      <c r="A25" s="380"/>
      <c r="B25" s="491" t="s">
        <v>165</v>
      </c>
      <c r="C25" s="491"/>
      <c r="D25" s="491"/>
      <c r="E25" s="491"/>
      <c r="F25" s="491"/>
      <c r="G25" s="491"/>
      <c r="H25" s="491"/>
      <c r="I25" s="33"/>
    </row>
    <row r="26" spans="2:8" s="62" customFormat="1" ht="14.25">
      <c r="B26" s="381"/>
      <c r="C26" s="495" t="s">
        <v>166</v>
      </c>
      <c r="D26" s="495"/>
      <c r="E26" s="495"/>
      <c r="F26" s="495"/>
      <c r="G26" s="495"/>
      <c r="H26" s="382"/>
    </row>
    <row r="27" spans="1:11" s="62" customFormat="1" ht="42.75">
      <c r="A27" s="383"/>
      <c r="B27" s="384" t="s">
        <v>167</v>
      </c>
      <c r="C27" s="385"/>
      <c r="D27" s="385" t="s">
        <v>168</v>
      </c>
      <c r="E27" s="385" t="s">
        <v>169</v>
      </c>
      <c r="F27" s="386" t="s">
        <v>170</v>
      </c>
      <c r="G27" s="385" t="s">
        <v>171</v>
      </c>
      <c r="H27" s="387" t="s">
        <v>172</v>
      </c>
      <c r="I27" s="388" t="s">
        <v>173</v>
      </c>
      <c r="J27" s="389"/>
      <c r="K27" s="389"/>
    </row>
    <row r="28" spans="1:12" s="62" customFormat="1" ht="14.25">
      <c r="A28" s="390">
        <f aca="true" t="shared" si="2" ref="A28:A35">D28*E28</f>
        <v>0</v>
      </c>
      <c r="B28" s="492" t="s">
        <v>213</v>
      </c>
      <c r="C28" s="391" t="s">
        <v>175</v>
      </c>
      <c r="D28" s="392"/>
      <c r="E28" s="392"/>
      <c r="F28" s="494" t="e">
        <f>$G$21*(I28+I29)</f>
        <v>#DIV/0!</v>
      </c>
      <c r="G28" s="489" t="e">
        <f>(($G$21*I28)/$H$26)+(($G$21*I29)/IF($H$26&gt;=70%,80%,$H$26+10%))</f>
        <v>#DIV/0!</v>
      </c>
      <c r="H28" s="490" t="e">
        <f>G28-F28</f>
        <v>#DIV/0!</v>
      </c>
      <c r="I28" s="393" t="e">
        <f aca="true" t="shared" si="3" ref="I28:I36">A28/$A$36</f>
        <v>#DIV/0!</v>
      </c>
      <c r="J28" s="130"/>
      <c r="K28" s="394"/>
      <c r="L28" s="395"/>
    </row>
    <row r="29" spans="1:12" s="62" customFormat="1" ht="14.25">
      <c r="A29" s="390">
        <f t="shared" si="2"/>
        <v>0</v>
      </c>
      <c r="B29" s="492"/>
      <c r="C29" s="396" t="s">
        <v>176</v>
      </c>
      <c r="D29" s="397"/>
      <c r="E29" s="397"/>
      <c r="F29" s="494"/>
      <c r="G29" s="489"/>
      <c r="H29" s="490"/>
      <c r="I29" s="393" t="e">
        <f t="shared" si="3"/>
        <v>#DIV/0!</v>
      </c>
      <c r="J29" s="130"/>
      <c r="K29" s="394"/>
      <c r="L29" s="395"/>
    </row>
    <row r="30" spans="1:12" s="62" customFormat="1" ht="14.25">
      <c r="A30" s="390">
        <f t="shared" si="2"/>
        <v>0</v>
      </c>
      <c r="B30" s="492" t="s">
        <v>177</v>
      </c>
      <c r="C30" s="391" t="s">
        <v>175</v>
      </c>
      <c r="D30" s="392"/>
      <c r="E30" s="392"/>
      <c r="F30" s="494" t="e">
        <f>$G$21*(I30+I31)</f>
        <v>#DIV/0!</v>
      </c>
      <c r="G30" s="489" t="e">
        <f>(($G$21*I30)/$H$26)+(($G$21*I31)/IF($H$26&gt;=70%,80%,$H$26+10%))</f>
        <v>#DIV/0!</v>
      </c>
      <c r="H30" s="490" t="e">
        <f>G30-F30</f>
        <v>#DIV/0!</v>
      </c>
      <c r="I30" s="393" t="e">
        <f t="shared" si="3"/>
        <v>#DIV/0!</v>
      </c>
      <c r="J30" s="130"/>
      <c r="K30" s="394"/>
      <c r="L30" s="395"/>
    </row>
    <row r="31" spans="1:12" s="62" customFormat="1" ht="14.25">
      <c r="A31" s="390">
        <f t="shared" si="2"/>
        <v>0</v>
      </c>
      <c r="B31" s="492"/>
      <c r="C31" s="396" t="s">
        <v>176</v>
      </c>
      <c r="D31" s="397"/>
      <c r="E31" s="397"/>
      <c r="F31" s="494"/>
      <c r="G31" s="489"/>
      <c r="H31" s="490"/>
      <c r="I31" s="393" t="e">
        <f t="shared" si="3"/>
        <v>#DIV/0!</v>
      </c>
      <c r="J31" s="130"/>
      <c r="K31" s="394"/>
      <c r="L31" s="395"/>
    </row>
    <row r="32" spans="1:12" s="62" customFormat="1" ht="14.25">
      <c r="A32" s="390">
        <f t="shared" si="2"/>
        <v>0</v>
      </c>
      <c r="B32" s="492" t="s">
        <v>178</v>
      </c>
      <c r="C32" s="391" t="s">
        <v>175</v>
      </c>
      <c r="D32" s="392"/>
      <c r="E32" s="392"/>
      <c r="F32" s="494" t="e">
        <f>$G$21*(I32+I33)</f>
        <v>#DIV/0!</v>
      </c>
      <c r="G32" s="489" t="e">
        <f>(($G$21*I32)/$H$26)+(($G$21*I33)/IF($H$26&gt;=70%,80%,$H$26+10%))</f>
        <v>#DIV/0!</v>
      </c>
      <c r="H32" s="490" t="e">
        <f>G32-F32</f>
        <v>#DIV/0!</v>
      </c>
      <c r="I32" s="393" t="e">
        <f t="shared" si="3"/>
        <v>#DIV/0!</v>
      </c>
      <c r="J32" s="130"/>
      <c r="L32" s="395"/>
    </row>
    <row r="33" spans="1:12" s="62" customFormat="1" ht="14.25">
      <c r="A33" s="390">
        <f t="shared" si="2"/>
        <v>0</v>
      </c>
      <c r="B33" s="492"/>
      <c r="C33" s="396" t="s">
        <v>176</v>
      </c>
      <c r="D33" s="397"/>
      <c r="E33" s="397"/>
      <c r="F33" s="494"/>
      <c r="G33" s="489"/>
      <c r="H33" s="490"/>
      <c r="I33" s="393" t="e">
        <f t="shared" si="3"/>
        <v>#DIV/0!</v>
      </c>
      <c r="J33" s="130"/>
      <c r="L33" s="395"/>
    </row>
    <row r="34" spans="1:12" s="62" customFormat="1" ht="14.25">
      <c r="A34" s="390">
        <f t="shared" si="2"/>
        <v>0</v>
      </c>
      <c r="B34" s="492" t="s">
        <v>179</v>
      </c>
      <c r="C34" s="492"/>
      <c r="D34" s="493"/>
      <c r="E34" s="493"/>
      <c r="F34" s="494" t="e">
        <f>$G$21*I34</f>
        <v>#DIV/0!</v>
      </c>
      <c r="G34" s="489" t="e">
        <f>F34</f>
        <v>#DIV/0!</v>
      </c>
      <c r="H34" s="490" t="e">
        <f>G34-F34</f>
        <v>#DIV/0!</v>
      </c>
      <c r="I34" s="393" t="e">
        <f t="shared" si="3"/>
        <v>#DIV/0!</v>
      </c>
      <c r="J34" s="130"/>
      <c r="K34" s="394"/>
      <c r="L34" s="395"/>
    </row>
    <row r="35" spans="1:12" s="62" customFormat="1" ht="14.25">
      <c r="A35" s="390">
        <f t="shared" si="2"/>
        <v>0</v>
      </c>
      <c r="B35" s="492"/>
      <c r="C35" s="492"/>
      <c r="D35" s="493"/>
      <c r="E35" s="493"/>
      <c r="F35" s="494"/>
      <c r="G35" s="489"/>
      <c r="H35" s="490"/>
      <c r="I35" s="393" t="e">
        <f t="shared" si="3"/>
        <v>#DIV/0!</v>
      </c>
      <c r="J35" s="130"/>
      <c r="K35" s="394"/>
      <c r="L35" s="395"/>
    </row>
    <row r="36" spans="1:12" s="62" customFormat="1" ht="14.25">
      <c r="A36" s="390">
        <f>SUM(A28:A35)</f>
        <v>0</v>
      </c>
      <c r="B36" s="398" t="s">
        <v>180</v>
      </c>
      <c r="C36" s="399"/>
      <c r="D36" s="400"/>
      <c r="E36" s="400"/>
      <c r="F36" s="401" t="e">
        <f>SUM(F28:F35)</f>
        <v>#DIV/0!</v>
      </c>
      <c r="G36" s="402" t="e">
        <f>SUM(G28:G35)</f>
        <v>#DIV/0!</v>
      </c>
      <c r="H36" s="403" t="e">
        <f>SUM(H28:H35)</f>
        <v>#DIV/0!</v>
      </c>
      <c r="I36" s="393" t="e">
        <f t="shared" si="3"/>
        <v>#DIV/0!</v>
      </c>
      <c r="J36" s="130"/>
      <c r="L36" s="395"/>
    </row>
    <row r="37" spans="1:7" s="62" customFormat="1" ht="12.75">
      <c r="A37" s="383"/>
      <c r="G37" s="63"/>
    </row>
    <row r="38" s="62" customFormat="1" ht="12.75">
      <c r="G38" s="63"/>
    </row>
    <row r="39" spans="2:9" s="62" customFormat="1" ht="17.25" customHeight="1">
      <c r="B39" s="491" t="s">
        <v>158</v>
      </c>
      <c r="C39" s="491"/>
      <c r="D39" s="491"/>
      <c r="E39" s="491"/>
      <c r="F39" s="491"/>
      <c r="G39" s="491"/>
      <c r="H39" s="491"/>
      <c r="I39" s="404"/>
    </row>
    <row r="40" spans="2:9" s="62" customFormat="1" ht="15">
      <c r="B40" s="120" t="s">
        <v>160</v>
      </c>
      <c r="C40" s="127"/>
      <c r="D40" s="127"/>
      <c r="E40" s="127"/>
      <c r="F40" s="127"/>
      <c r="G40" s="127"/>
      <c r="H40" s="405" t="e">
        <f>F36</f>
        <v>#DIV/0!</v>
      </c>
      <c r="I40" s="111"/>
    </row>
    <row r="41" spans="2:10" s="62" customFormat="1" ht="14.25">
      <c r="B41" s="125" t="s">
        <v>162</v>
      </c>
      <c r="C41" s="127"/>
      <c r="D41" s="127"/>
      <c r="E41" s="127"/>
      <c r="F41" s="127"/>
      <c r="G41" s="127"/>
      <c r="H41" s="406" t="e">
        <f>H36</f>
        <v>#DIV/0!</v>
      </c>
      <c r="I41" s="111"/>
      <c r="J41" s="407"/>
    </row>
    <row r="42" spans="2:9" s="62" customFormat="1" ht="14.25">
      <c r="B42" s="131" t="s">
        <v>163</v>
      </c>
      <c r="C42" s="132"/>
      <c r="D42" s="132"/>
      <c r="E42" s="132"/>
      <c r="F42" s="132"/>
      <c r="G42" s="132"/>
      <c r="H42" s="408" t="e">
        <f>G36</f>
        <v>#DIV/0!</v>
      </c>
      <c r="I42" s="409"/>
    </row>
  </sheetData>
  <sheetProtection selectLockedCells="1" selectUnlockedCells="1"/>
  <mergeCells count="26">
    <mergeCell ref="A1:I1"/>
    <mergeCell ref="A2:G2"/>
    <mergeCell ref="A3:G3"/>
    <mergeCell ref="A4:B4"/>
    <mergeCell ref="C4:G4"/>
    <mergeCell ref="B25:H25"/>
    <mergeCell ref="C26:G26"/>
    <mergeCell ref="B28:B29"/>
    <mergeCell ref="F28:F29"/>
    <mergeCell ref="G28:G29"/>
    <mergeCell ref="H28:H29"/>
    <mergeCell ref="B30:B31"/>
    <mergeCell ref="F30:F31"/>
    <mergeCell ref="G30:G31"/>
    <mergeCell ref="H30:H31"/>
    <mergeCell ref="B32:B33"/>
    <mergeCell ref="F32:F33"/>
    <mergeCell ref="G32:G33"/>
    <mergeCell ref="H32:H33"/>
    <mergeCell ref="G34:G35"/>
    <mergeCell ref="H34:H35"/>
    <mergeCell ref="B39:H39"/>
    <mergeCell ref="B34:C35"/>
    <mergeCell ref="D34:D35"/>
    <mergeCell ref="E34:E35"/>
    <mergeCell ref="F34:F35"/>
  </mergeCells>
  <printOptions/>
  <pageMargins left="0.6798611111111111" right="0.3402777777777778" top="0.5902777777777778" bottom="0.6402777777777777" header="0.5118055555555555" footer="0.5118055555555555"/>
  <pageSetup horizontalDpi="300" verticalDpi="300" orientation="landscape" paperSize="9" scale="68" r:id="rId2"/>
  <rowBreaks count="1" manualBreakCount="1">
    <brk id="18" max="255" man="1"/>
  </rowBreaks>
  <colBreaks count="1" manualBreakCount="1">
    <brk id="8" max="65535" man="1"/>
  </colBreaks>
  <legacyDrawing r:id="rId1"/>
</worksheet>
</file>

<file path=xl/worksheets/sheet12.xml><?xml version="1.0" encoding="utf-8"?>
<worksheet xmlns="http://schemas.openxmlformats.org/spreadsheetml/2006/main" xmlns:r="http://schemas.openxmlformats.org/officeDocument/2006/relationships">
  <sheetPr codeName="Foglio17"/>
  <dimension ref="A1:I120"/>
  <sheetViews>
    <sheetView zoomScaleSheetLayoutView="80" workbookViewId="0" topLeftCell="A1">
      <selection activeCell="A1" sqref="A1"/>
    </sheetView>
  </sheetViews>
  <sheetFormatPr defaultColWidth="9.140625" defaultRowHeight="12.75"/>
  <cols>
    <col min="1" max="1" width="7.57421875" style="33" customWidth="1"/>
    <col min="2" max="2" width="38.8515625" style="33" customWidth="1"/>
    <col min="3" max="3" width="14.28125" style="33" customWidth="1"/>
    <col min="4" max="4" width="9.140625" style="33" customWidth="1"/>
    <col min="5" max="5" width="8.8515625" style="33" customWidth="1"/>
    <col min="6" max="6" width="10.140625" style="33" customWidth="1"/>
    <col min="7" max="7" width="15.8515625" style="232" customWidth="1"/>
    <col min="8" max="9" width="0" style="33" hidden="1" customWidth="1"/>
    <col min="10" max="16384" width="9.140625" style="33" customWidth="1"/>
  </cols>
  <sheetData>
    <row r="1" spans="1:7" s="14" customFormat="1" ht="38.25" customHeight="1">
      <c r="A1" s="466" t="s">
        <v>214</v>
      </c>
      <c r="B1" s="466"/>
      <c r="C1" s="466"/>
      <c r="D1" s="466"/>
      <c r="E1" s="466"/>
      <c r="F1" s="466"/>
      <c r="G1" s="466"/>
    </row>
    <row r="2" spans="1:7" ht="18.75">
      <c r="A2" s="459" t="s">
        <v>303</v>
      </c>
      <c r="B2" s="459"/>
      <c r="C2" s="459"/>
      <c r="D2" s="459"/>
      <c r="E2" s="459"/>
      <c r="F2" s="459"/>
      <c r="G2" s="459"/>
    </row>
    <row r="3" spans="1:7" ht="18.75">
      <c r="A3" s="459" t="s">
        <v>318</v>
      </c>
      <c r="B3" s="459"/>
      <c r="C3" s="459"/>
      <c r="D3" s="459"/>
      <c r="E3" s="459"/>
      <c r="F3" s="459"/>
      <c r="G3" s="459"/>
    </row>
    <row r="4" spans="1:7" ht="15.75" customHeight="1">
      <c r="A4" s="460" t="s">
        <v>304</v>
      </c>
      <c r="B4" s="460"/>
      <c r="C4" s="467"/>
      <c r="D4" s="467"/>
      <c r="E4" s="467"/>
      <c r="F4" s="467"/>
      <c r="G4" s="467"/>
    </row>
    <row r="5" spans="1:7" ht="15">
      <c r="A5" s="34"/>
      <c r="B5" s="34"/>
      <c r="C5" s="35"/>
      <c r="D5" s="36"/>
      <c r="E5" s="36"/>
      <c r="F5" s="36"/>
      <c r="G5" s="233"/>
    </row>
    <row r="6" spans="1:7" ht="32.25" customHeight="1">
      <c r="A6" s="38"/>
      <c r="B6" s="39" t="s">
        <v>305</v>
      </c>
      <c r="C6" s="462" t="s">
        <v>253</v>
      </c>
      <c r="D6" s="462"/>
      <c r="E6" s="38"/>
      <c r="F6" s="38"/>
      <c r="G6" s="234" t="s">
        <v>306</v>
      </c>
    </row>
    <row r="7" spans="1:7" ht="12.75">
      <c r="A7" s="67"/>
      <c r="B7" s="39"/>
      <c r="C7" s="41"/>
      <c r="D7" s="41"/>
      <c r="E7" s="67"/>
      <c r="F7" s="67"/>
      <c r="G7" s="235"/>
    </row>
    <row r="8" spans="1:7" ht="15.75">
      <c r="A8" s="69" t="s">
        <v>319</v>
      </c>
      <c r="B8" s="70" t="s">
        <v>320</v>
      </c>
      <c r="C8" s="70"/>
      <c r="D8" s="70"/>
      <c r="E8" s="70"/>
      <c r="F8" s="70"/>
      <c r="G8" s="71">
        <f>G9+G107+G56</f>
        <v>0</v>
      </c>
    </row>
    <row r="9" spans="1:7" ht="15.75">
      <c r="A9" s="69" t="s">
        <v>321</v>
      </c>
      <c r="B9" s="463" t="s">
        <v>322</v>
      </c>
      <c r="C9" s="463"/>
      <c r="D9" s="463"/>
      <c r="E9" s="463"/>
      <c r="F9" s="463"/>
      <c r="G9" s="72">
        <f>G10+G26+G90+G94</f>
        <v>0</v>
      </c>
    </row>
    <row r="10" spans="1:7" ht="15.75">
      <c r="A10" s="69" t="s">
        <v>323</v>
      </c>
      <c r="B10" s="70" t="s">
        <v>324</v>
      </c>
      <c r="C10" s="69"/>
      <c r="D10" s="69"/>
      <c r="E10" s="69"/>
      <c r="F10" s="69"/>
      <c r="G10" s="72">
        <f>SUM(G11+G12+G19+G20+G23)</f>
        <v>0</v>
      </c>
    </row>
    <row r="11" spans="1:7" ht="12.75">
      <c r="A11" s="73" t="s">
        <v>325</v>
      </c>
      <c r="B11" s="73" t="s">
        <v>326</v>
      </c>
      <c r="C11" s="73"/>
      <c r="D11" s="73"/>
      <c r="E11" s="236"/>
      <c r="F11" s="73"/>
      <c r="G11" s="237">
        <v>0</v>
      </c>
    </row>
    <row r="12" spans="1:7" ht="12.75">
      <c r="A12" s="73" t="s">
        <v>327</v>
      </c>
      <c r="B12" s="73" t="s">
        <v>328</v>
      </c>
      <c r="C12" s="73"/>
      <c r="D12" s="73"/>
      <c r="E12" s="236"/>
      <c r="F12" s="73"/>
      <c r="G12" s="238">
        <f>SUM(G13:G18)</f>
        <v>0</v>
      </c>
    </row>
    <row r="13" spans="1:7" ht="12.75">
      <c r="A13" s="77" t="s">
        <v>329</v>
      </c>
      <c r="B13" s="77" t="s">
        <v>330</v>
      </c>
      <c r="C13" s="77"/>
      <c r="D13" s="78"/>
      <c r="E13" s="239"/>
      <c r="F13" s="78"/>
      <c r="G13" s="240">
        <v>0</v>
      </c>
    </row>
    <row r="14" spans="1:7" ht="12.75">
      <c r="A14" s="77" t="s">
        <v>331</v>
      </c>
      <c r="B14" s="77" t="s">
        <v>332</v>
      </c>
      <c r="C14" s="241" t="s">
        <v>333</v>
      </c>
      <c r="D14" s="242"/>
      <c r="E14" s="243" t="s">
        <v>334</v>
      </c>
      <c r="F14" s="84"/>
      <c r="G14" s="244">
        <f>SUM(D14*F14)</f>
        <v>0</v>
      </c>
    </row>
    <row r="15" spans="1:7" ht="12.75">
      <c r="A15" s="78" t="s">
        <v>335</v>
      </c>
      <c r="B15" s="78" t="s">
        <v>336</v>
      </c>
      <c r="C15" s="241" t="s">
        <v>337</v>
      </c>
      <c r="D15" s="242"/>
      <c r="E15" s="243" t="s">
        <v>334</v>
      </c>
      <c r="F15" s="84"/>
      <c r="G15" s="244">
        <f>SUM(D15*F15)</f>
        <v>0</v>
      </c>
    </row>
    <row r="16" spans="1:7" ht="12.75">
      <c r="A16" s="78" t="s">
        <v>338</v>
      </c>
      <c r="B16" s="78" t="s">
        <v>339</v>
      </c>
      <c r="C16" s="241" t="s">
        <v>340</v>
      </c>
      <c r="D16" s="242"/>
      <c r="E16" s="243" t="s">
        <v>341</v>
      </c>
      <c r="F16" s="84"/>
      <c r="G16" s="244">
        <f>SUM(D16*F16)</f>
        <v>0</v>
      </c>
    </row>
    <row r="17" spans="1:7" ht="12.75">
      <c r="A17" s="78" t="s">
        <v>342</v>
      </c>
      <c r="B17" s="78" t="s">
        <v>343</v>
      </c>
      <c r="C17" s="241" t="s">
        <v>344</v>
      </c>
      <c r="D17" s="242"/>
      <c r="E17" s="243" t="s">
        <v>345</v>
      </c>
      <c r="F17" s="84"/>
      <c r="G17" s="244">
        <f>SUM(D17*F17)</f>
        <v>0</v>
      </c>
    </row>
    <row r="18" spans="1:7" ht="12.75">
      <c r="A18" s="78" t="s">
        <v>346</v>
      </c>
      <c r="B18" s="78" t="s">
        <v>347</v>
      </c>
      <c r="C18" s="241" t="s">
        <v>340</v>
      </c>
      <c r="D18" s="242"/>
      <c r="E18" s="243" t="s">
        <v>348</v>
      </c>
      <c r="F18" s="84"/>
      <c r="G18" s="244">
        <f>SUM(D18*F18)</f>
        <v>0</v>
      </c>
    </row>
    <row r="19" spans="1:7" ht="12.75">
      <c r="A19" s="73" t="s">
        <v>349</v>
      </c>
      <c r="B19" s="73" t="s">
        <v>350</v>
      </c>
      <c r="C19" s="73"/>
      <c r="D19" s="73"/>
      <c r="E19" s="236"/>
      <c r="F19" s="73"/>
      <c r="G19" s="237">
        <v>0</v>
      </c>
    </row>
    <row r="20" spans="1:7" ht="12.75">
      <c r="A20" s="86" t="s">
        <v>351</v>
      </c>
      <c r="B20" s="87" t="s">
        <v>352</v>
      </c>
      <c r="C20" s="88"/>
      <c r="D20" s="88"/>
      <c r="E20" s="236"/>
      <c r="F20" s="73"/>
      <c r="G20" s="238">
        <f>SUM(G21:G22)</f>
        <v>0</v>
      </c>
    </row>
    <row r="21" spans="1:7" ht="12.75">
      <c r="A21" s="78" t="s">
        <v>353</v>
      </c>
      <c r="B21" s="77" t="s">
        <v>354</v>
      </c>
      <c r="C21" s="78"/>
      <c r="D21" s="78"/>
      <c r="E21" s="239"/>
      <c r="F21" s="78"/>
      <c r="G21" s="240">
        <v>0</v>
      </c>
    </row>
    <row r="22" spans="1:7" ht="12.75">
      <c r="A22" s="78" t="s">
        <v>355</v>
      </c>
      <c r="B22" s="78" t="s">
        <v>356</v>
      </c>
      <c r="C22" s="78"/>
      <c r="D22" s="78"/>
      <c r="E22" s="239"/>
      <c r="F22" s="78"/>
      <c r="G22" s="240">
        <v>0</v>
      </c>
    </row>
    <row r="23" spans="1:7" ht="12.75">
      <c r="A23" s="73" t="s">
        <v>357</v>
      </c>
      <c r="B23" s="73" t="s">
        <v>358</v>
      </c>
      <c r="C23" s="73"/>
      <c r="D23" s="73"/>
      <c r="E23" s="236"/>
      <c r="F23" s="73"/>
      <c r="G23" s="238">
        <f>SUM(G24:G25)</f>
        <v>0</v>
      </c>
    </row>
    <row r="24" spans="1:7" ht="12.75">
      <c r="A24" s="78" t="s">
        <v>359</v>
      </c>
      <c r="B24" s="78" t="s">
        <v>182</v>
      </c>
      <c r="C24" s="78"/>
      <c r="D24" s="78"/>
      <c r="E24" s="239"/>
      <c r="F24" s="78"/>
      <c r="G24" s="240">
        <v>0</v>
      </c>
    </row>
    <row r="25" spans="1:7" ht="12.75">
      <c r="A25" s="78" t="s">
        <v>361</v>
      </c>
      <c r="B25" s="78" t="s">
        <v>362</v>
      </c>
      <c r="C25" s="78"/>
      <c r="D25" s="78"/>
      <c r="E25" s="239"/>
      <c r="F25" s="78"/>
      <c r="G25" s="240">
        <v>0</v>
      </c>
    </row>
    <row r="26" spans="1:7" ht="15.75">
      <c r="A26" s="69" t="s">
        <v>363</v>
      </c>
      <c r="B26" s="70" t="s">
        <v>364</v>
      </c>
      <c r="C26" s="69"/>
      <c r="D26" s="69"/>
      <c r="E26" s="245"/>
      <c r="F26" s="69"/>
      <c r="G26" s="72">
        <f>G27+G39+G47+G55+G65+G66+G76+G79+G82+G85+G86+G89</f>
        <v>0</v>
      </c>
    </row>
    <row r="27" spans="1:7" ht="12.75">
      <c r="A27" s="73" t="s">
        <v>365</v>
      </c>
      <c r="B27" s="73" t="s">
        <v>366</v>
      </c>
      <c r="C27" s="73"/>
      <c r="D27" s="73"/>
      <c r="E27" s="236"/>
      <c r="F27" s="73"/>
      <c r="G27" s="246">
        <f>SUM(G28:G38)</f>
        <v>0</v>
      </c>
    </row>
    <row r="28" spans="1:7" ht="12.75">
      <c r="A28" s="78" t="s">
        <v>367</v>
      </c>
      <c r="B28" s="78" t="s">
        <v>368</v>
      </c>
      <c r="C28" s="241" t="s">
        <v>333</v>
      </c>
      <c r="D28" s="242"/>
      <c r="E28" s="243" t="s">
        <v>334</v>
      </c>
      <c r="F28" s="84"/>
      <c r="G28" s="244">
        <f>SUM(D28*F28)</f>
        <v>0</v>
      </c>
    </row>
    <row r="29" spans="1:7" ht="12.75">
      <c r="A29" s="78" t="s">
        <v>369</v>
      </c>
      <c r="B29" s="78" t="s">
        <v>370</v>
      </c>
      <c r="C29" s="241" t="s">
        <v>333</v>
      </c>
      <c r="D29" s="242">
        <v>0</v>
      </c>
      <c r="E29" s="243" t="s">
        <v>334</v>
      </c>
      <c r="F29" s="84"/>
      <c r="G29" s="244">
        <f>SUM(D29*F29)</f>
        <v>0</v>
      </c>
    </row>
    <row r="30" spans="1:7" ht="12.75">
      <c r="A30" s="78" t="s">
        <v>371</v>
      </c>
      <c r="B30" s="77" t="s">
        <v>0</v>
      </c>
      <c r="C30" s="241" t="s">
        <v>333</v>
      </c>
      <c r="D30" s="242">
        <v>0</v>
      </c>
      <c r="E30" s="243" t="s">
        <v>334</v>
      </c>
      <c r="F30" s="84"/>
      <c r="G30" s="244">
        <f>SUM(D30*F30)</f>
        <v>0</v>
      </c>
    </row>
    <row r="31" spans="1:7" ht="12.75">
      <c r="A31" s="78" t="s">
        <v>1</v>
      </c>
      <c r="B31" s="77" t="s">
        <v>2</v>
      </c>
      <c r="C31" s="241" t="s">
        <v>337</v>
      </c>
      <c r="D31" s="242">
        <v>0</v>
      </c>
      <c r="E31" s="243" t="s">
        <v>334</v>
      </c>
      <c r="F31" s="84"/>
      <c r="G31" s="244">
        <f>SUM(D31*F31)</f>
        <v>0</v>
      </c>
    </row>
    <row r="32" spans="1:7" ht="12.75">
      <c r="A32" s="78" t="s">
        <v>3</v>
      </c>
      <c r="B32" s="77" t="s">
        <v>4</v>
      </c>
      <c r="C32" s="241" t="s">
        <v>337</v>
      </c>
      <c r="D32" s="242">
        <v>0</v>
      </c>
      <c r="E32" s="243" t="s">
        <v>334</v>
      </c>
      <c r="F32" s="84"/>
      <c r="G32" s="244">
        <f>SUM(D32*F32)</f>
        <v>0</v>
      </c>
    </row>
    <row r="33" spans="1:7" ht="12.75">
      <c r="A33" s="78" t="s">
        <v>5</v>
      </c>
      <c r="B33" s="77" t="s">
        <v>6</v>
      </c>
      <c r="C33" s="241" t="s">
        <v>337</v>
      </c>
      <c r="D33" s="242">
        <v>0</v>
      </c>
      <c r="E33" s="243" t="s">
        <v>334</v>
      </c>
      <c r="F33" s="84"/>
      <c r="G33" s="244"/>
    </row>
    <row r="34" spans="1:7" ht="12.75">
      <c r="A34" s="78" t="s">
        <v>7</v>
      </c>
      <c r="B34" s="78" t="s">
        <v>8</v>
      </c>
      <c r="C34" s="241" t="s">
        <v>340</v>
      </c>
      <c r="D34" s="242">
        <v>0</v>
      </c>
      <c r="E34" s="243" t="s">
        <v>341</v>
      </c>
      <c r="F34" s="84"/>
      <c r="G34" s="244">
        <f>SUM(D34*F34)</f>
        <v>0</v>
      </c>
    </row>
    <row r="35" spans="1:7" ht="12.75">
      <c r="A35" s="78" t="s">
        <v>9</v>
      </c>
      <c r="B35" s="78" t="s">
        <v>10</v>
      </c>
      <c r="C35" s="241" t="s">
        <v>344</v>
      </c>
      <c r="D35" s="242">
        <v>0</v>
      </c>
      <c r="E35" s="243" t="s">
        <v>345</v>
      </c>
      <c r="F35" s="84"/>
      <c r="G35" s="244">
        <f>SUM(D35*F35)</f>
        <v>0</v>
      </c>
    </row>
    <row r="36" spans="1:7" ht="12.75">
      <c r="A36" s="78" t="s">
        <v>11</v>
      </c>
      <c r="B36" s="78" t="s">
        <v>12</v>
      </c>
      <c r="C36" s="241" t="s">
        <v>340</v>
      </c>
      <c r="D36" s="242">
        <v>0</v>
      </c>
      <c r="E36" s="243" t="s">
        <v>348</v>
      </c>
      <c r="F36" s="84"/>
      <c r="G36" s="244">
        <f>SUM(D36*F36)</f>
        <v>0</v>
      </c>
    </row>
    <row r="37" spans="1:7" ht="12.75">
      <c r="A37" s="78" t="s">
        <v>13</v>
      </c>
      <c r="B37" s="77" t="s">
        <v>14</v>
      </c>
      <c r="C37" s="241" t="s">
        <v>333</v>
      </c>
      <c r="D37" s="242"/>
      <c r="E37" s="243" t="s">
        <v>334</v>
      </c>
      <c r="F37" s="84"/>
      <c r="G37" s="244">
        <f>SUM(D37*F37)</f>
        <v>0</v>
      </c>
    </row>
    <row r="38" spans="1:7" ht="12.75">
      <c r="A38" s="78" t="s">
        <v>15</v>
      </c>
      <c r="B38" s="77" t="s">
        <v>16</v>
      </c>
      <c r="C38" s="241" t="s">
        <v>337</v>
      </c>
      <c r="D38" s="242">
        <v>0</v>
      </c>
      <c r="E38" s="243" t="s">
        <v>334</v>
      </c>
      <c r="F38" s="84"/>
      <c r="G38" s="244">
        <f>SUM(D38*F38)</f>
        <v>0</v>
      </c>
    </row>
    <row r="39" spans="1:7" ht="12.75">
      <c r="A39" s="73" t="s">
        <v>17</v>
      </c>
      <c r="B39" s="73" t="s">
        <v>18</v>
      </c>
      <c r="C39" s="73"/>
      <c r="D39" s="73"/>
      <c r="E39" s="236"/>
      <c r="F39" s="73"/>
      <c r="G39" s="246">
        <f>SUM(G40:G46)</f>
        <v>0</v>
      </c>
    </row>
    <row r="40" spans="1:7" ht="12.75">
      <c r="A40" s="78" t="s">
        <v>19</v>
      </c>
      <c r="B40" s="77" t="s">
        <v>20</v>
      </c>
      <c r="C40" s="241" t="s">
        <v>333</v>
      </c>
      <c r="D40" s="242"/>
      <c r="E40" s="243" t="s">
        <v>334</v>
      </c>
      <c r="F40" s="84"/>
      <c r="G40" s="244">
        <f aca="true" t="shared" si="0" ref="G40:G46">SUM(D40*F40)</f>
        <v>0</v>
      </c>
    </row>
    <row r="41" spans="1:7" ht="12.75">
      <c r="A41" s="78" t="s">
        <v>21</v>
      </c>
      <c r="B41" s="77" t="s">
        <v>22</v>
      </c>
      <c r="C41" s="241" t="s">
        <v>337</v>
      </c>
      <c r="D41" s="242">
        <v>0</v>
      </c>
      <c r="E41" s="243" t="s">
        <v>334</v>
      </c>
      <c r="F41" s="84"/>
      <c r="G41" s="244">
        <f t="shared" si="0"/>
        <v>0</v>
      </c>
    </row>
    <row r="42" spans="1:7" ht="12.75">
      <c r="A42" s="78" t="s">
        <v>23</v>
      </c>
      <c r="B42" s="77" t="s">
        <v>24</v>
      </c>
      <c r="C42" s="241" t="s">
        <v>333</v>
      </c>
      <c r="D42" s="242">
        <v>0</v>
      </c>
      <c r="E42" s="243" t="s">
        <v>334</v>
      </c>
      <c r="F42" s="84"/>
      <c r="G42" s="244">
        <f t="shared" si="0"/>
        <v>0</v>
      </c>
    </row>
    <row r="43" spans="1:7" ht="12.75">
      <c r="A43" s="78" t="s">
        <v>25</v>
      </c>
      <c r="B43" s="77" t="s">
        <v>26</v>
      </c>
      <c r="C43" s="241" t="s">
        <v>337</v>
      </c>
      <c r="D43" s="242">
        <v>0</v>
      </c>
      <c r="E43" s="243" t="s">
        <v>334</v>
      </c>
      <c r="F43" s="84"/>
      <c r="G43" s="244">
        <f t="shared" si="0"/>
        <v>0</v>
      </c>
    </row>
    <row r="44" spans="1:7" ht="12.75">
      <c r="A44" s="78" t="s">
        <v>27</v>
      </c>
      <c r="B44" s="77" t="s">
        <v>28</v>
      </c>
      <c r="C44" s="241" t="s">
        <v>340</v>
      </c>
      <c r="D44" s="242">
        <v>0</v>
      </c>
      <c r="E44" s="243" t="s">
        <v>341</v>
      </c>
      <c r="F44" s="84"/>
      <c r="G44" s="244">
        <f t="shared" si="0"/>
        <v>0</v>
      </c>
    </row>
    <row r="45" spans="1:7" ht="12.75">
      <c r="A45" s="78" t="s">
        <v>29</v>
      </c>
      <c r="B45" s="77" t="s">
        <v>30</v>
      </c>
      <c r="C45" s="241" t="s">
        <v>344</v>
      </c>
      <c r="D45" s="242">
        <v>0</v>
      </c>
      <c r="E45" s="243" t="s">
        <v>345</v>
      </c>
      <c r="F45" s="84"/>
      <c r="G45" s="244">
        <f t="shared" si="0"/>
        <v>0</v>
      </c>
    </row>
    <row r="46" spans="1:7" ht="12.75">
      <c r="A46" s="78" t="s">
        <v>31</v>
      </c>
      <c r="B46" s="77" t="s">
        <v>32</v>
      </c>
      <c r="C46" s="241" t="s">
        <v>340</v>
      </c>
      <c r="D46" s="242">
        <v>0</v>
      </c>
      <c r="E46" s="243" t="s">
        <v>348</v>
      </c>
      <c r="F46" s="84"/>
      <c r="G46" s="244">
        <f t="shared" si="0"/>
        <v>0</v>
      </c>
    </row>
    <row r="47" spans="1:7" ht="12.75">
      <c r="A47" s="73" t="s">
        <v>33</v>
      </c>
      <c r="B47" s="73" t="s">
        <v>34</v>
      </c>
      <c r="C47" s="73"/>
      <c r="D47" s="73"/>
      <c r="E47" s="236"/>
      <c r="F47" s="73"/>
      <c r="G47" s="246">
        <f>SUM(G48:G54)</f>
        <v>0</v>
      </c>
    </row>
    <row r="48" spans="1:7" ht="12.75">
      <c r="A48" s="78" t="s">
        <v>35</v>
      </c>
      <c r="B48" s="78" t="s">
        <v>36</v>
      </c>
      <c r="C48" s="241" t="s">
        <v>337</v>
      </c>
      <c r="D48" s="242">
        <v>0</v>
      </c>
      <c r="E48" s="243" t="s">
        <v>334</v>
      </c>
      <c r="F48" s="84"/>
      <c r="G48" s="240">
        <f>D48*F48</f>
        <v>0</v>
      </c>
    </row>
    <row r="49" spans="1:7" ht="12.75">
      <c r="A49" s="78" t="s">
        <v>37</v>
      </c>
      <c r="B49" s="77" t="s">
        <v>38</v>
      </c>
      <c r="C49" s="241" t="s">
        <v>337</v>
      </c>
      <c r="D49" s="242">
        <v>0</v>
      </c>
      <c r="E49" s="243" t="s">
        <v>334</v>
      </c>
      <c r="F49" s="84"/>
      <c r="G49" s="240">
        <f>D49*F49</f>
        <v>0</v>
      </c>
    </row>
    <row r="50" spans="1:7" ht="12.75">
      <c r="A50" s="78" t="s">
        <v>39</v>
      </c>
      <c r="B50" s="77" t="s">
        <v>40</v>
      </c>
      <c r="C50" s="241" t="s">
        <v>340</v>
      </c>
      <c r="D50" s="242">
        <v>0</v>
      </c>
      <c r="E50" s="243" t="s">
        <v>341</v>
      </c>
      <c r="F50" s="84"/>
      <c r="G50" s="244">
        <f>SUM(D50*F50)</f>
        <v>0</v>
      </c>
    </row>
    <row r="51" spans="1:7" ht="12.75">
      <c r="A51" s="78" t="s">
        <v>41</v>
      </c>
      <c r="B51" s="77" t="s">
        <v>42</v>
      </c>
      <c r="C51" s="241" t="s">
        <v>344</v>
      </c>
      <c r="D51" s="242">
        <v>0</v>
      </c>
      <c r="E51" s="243" t="s">
        <v>345</v>
      </c>
      <c r="F51" s="84"/>
      <c r="G51" s="244">
        <f>SUM(D51*F51)</f>
        <v>0</v>
      </c>
    </row>
    <row r="52" spans="1:7" ht="12.75">
      <c r="A52" s="78" t="s">
        <v>43</v>
      </c>
      <c r="B52" s="77" t="s">
        <v>44</v>
      </c>
      <c r="C52" s="241" t="s">
        <v>340</v>
      </c>
      <c r="D52" s="242">
        <v>0</v>
      </c>
      <c r="E52" s="243" t="s">
        <v>348</v>
      </c>
      <c r="F52" s="84"/>
      <c r="G52" s="244">
        <f>SUM(D52*F52)</f>
        <v>0</v>
      </c>
    </row>
    <row r="53" spans="1:7" ht="12.75">
      <c r="A53" s="78" t="s">
        <v>45</v>
      </c>
      <c r="B53" s="77" t="s">
        <v>46</v>
      </c>
      <c r="C53" s="241" t="s">
        <v>333</v>
      </c>
      <c r="D53" s="242">
        <v>0</v>
      </c>
      <c r="E53" s="243" t="s">
        <v>334</v>
      </c>
      <c r="F53" s="84"/>
      <c r="G53" s="244">
        <f>SUM(D53*F53)</f>
        <v>0</v>
      </c>
    </row>
    <row r="54" spans="1:7" ht="12.75">
      <c r="A54" s="78" t="s">
        <v>47</v>
      </c>
      <c r="B54" s="77" t="s">
        <v>48</v>
      </c>
      <c r="C54" s="241" t="s">
        <v>333</v>
      </c>
      <c r="D54" s="242">
        <v>0</v>
      </c>
      <c r="E54" s="243" t="s">
        <v>334</v>
      </c>
      <c r="F54" s="84"/>
      <c r="G54" s="244">
        <f>SUM(D54*F54)</f>
        <v>0</v>
      </c>
    </row>
    <row r="55" spans="1:7" ht="12.75">
      <c r="A55" s="73" t="s">
        <v>49</v>
      </c>
      <c r="B55" s="73" t="s">
        <v>50</v>
      </c>
      <c r="C55" s="73"/>
      <c r="D55" s="73"/>
      <c r="E55" s="236"/>
      <c r="F55" s="73"/>
      <c r="G55" s="410">
        <f>SUM(G57:G64)</f>
        <v>0</v>
      </c>
    </row>
    <row r="56" spans="1:7" ht="12.75">
      <c r="A56" s="78" t="s">
        <v>51</v>
      </c>
      <c r="B56" s="78" t="s">
        <v>52</v>
      </c>
      <c r="C56" s="78"/>
      <c r="D56" s="78"/>
      <c r="E56" s="239"/>
      <c r="F56" s="78"/>
      <c r="G56" s="411"/>
    </row>
    <row r="57" spans="1:7" ht="12.75">
      <c r="A57" s="78" t="s">
        <v>53</v>
      </c>
      <c r="B57" s="78" t="s">
        <v>54</v>
      </c>
      <c r="C57" s="78"/>
      <c r="D57" s="78"/>
      <c r="E57" s="239"/>
      <c r="F57" s="78"/>
      <c r="G57" s="240">
        <v>0</v>
      </c>
    </row>
    <row r="58" spans="1:7" ht="12.75">
      <c r="A58" s="78" t="s">
        <v>55</v>
      </c>
      <c r="B58" s="78" t="s">
        <v>56</v>
      </c>
      <c r="C58" s="78"/>
      <c r="D58" s="78"/>
      <c r="E58" s="239"/>
      <c r="F58" s="78"/>
      <c r="G58" s="240">
        <v>0</v>
      </c>
    </row>
    <row r="59" spans="1:7" ht="12.75">
      <c r="A59" s="78" t="s">
        <v>57</v>
      </c>
      <c r="B59" s="77" t="s">
        <v>58</v>
      </c>
      <c r="C59" s="241" t="s">
        <v>340</v>
      </c>
      <c r="D59" s="242">
        <v>0</v>
      </c>
      <c r="E59" s="243" t="s">
        <v>341</v>
      </c>
      <c r="F59" s="84"/>
      <c r="G59" s="244">
        <f>SUM(D59*F59)</f>
        <v>0</v>
      </c>
    </row>
    <row r="60" spans="1:7" ht="12.75">
      <c r="A60" s="78" t="s">
        <v>59</v>
      </c>
      <c r="B60" s="77" t="s">
        <v>60</v>
      </c>
      <c r="C60" s="241" t="s">
        <v>344</v>
      </c>
      <c r="D60" s="242">
        <v>0</v>
      </c>
      <c r="E60" s="243" t="s">
        <v>345</v>
      </c>
      <c r="F60" s="84"/>
      <c r="G60" s="244">
        <f>SUM(D60*F60)</f>
        <v>0</v>
      </c>
    </row>
    <row r="61" spans="1:7" ht="12.75">
      <c r="A61" s="78" t="s">
        <v>61</v>
      </c>
      <c r="B61" s="77" t="s">
        <v>62</v>
      </c>
      <c r="C61" s="241" t="s">
        <v>340</v>
      </c>
      <c r="D61" s="242">
        <v>0</v>
      </c>
      <c r="E61" s="243" t="s">
        <v>348</v>
      </c>
      <c r="F61" s="84"/>
      <c r="G61" s="244">
        <f>SUM(D61*F61)</f>
        <v>0</v>
      </c>
    </row>
    <row r="62" spans="1:7" s="32" customFormat="1" ht="12.75">
      <c r="A62" s="94" t="s">
        <v>63</v>
      </c>
      <c r="B62" s="94" t="s">
        <v>64</v>
      </c>
      <c r="C62" s="247"/>
      <c r="D62" s="248"/>
      <c r="E62" s="249"/>
      <c r="F62" s="98"/>
      <c r="G62" s="240">
        <v>0</v>
      </c>
    </row>
    <row r="63" spans="1:7" s="32" customFormat="1" ht="12.75">
      <c r="A63" s="94" t="s">
        <v>65</v>
      </c>
      <c r="B63" s="94" t="s">
        <v>66</v>
      </c>
      <c r="C63" s="247"/>
      <c r="D63" s="248"/>
      <c r="E63" s="249"/>
      <c r="F63" s="98"/>
      <c r="G63" s="240"/>
    </row>
    <row r="64" spans="1:7" s="32" customFormat="1" ht="12.75">
      <c r="A64" s="94" t="s">
        <v>67</v>
      </c>
      <c r="B64" s="94" t="s">
        <v>68</v>
      </c>
      <c r="C64" s="247"/>
      <c r="D64" s="248"/>
      <c r="E64" s="249"/>
      <c r="F64" s="98"/>
      <c r="G64" s="240"/>
    </row>
    <row r="65" spans="1:7" ht="12.75">
      <c r="A65" s="73" t="s">
        <v>69</v>
      </c>
      <c r="B65" s="73" t="s">
        <v>70</v>
      </c>
      <c r="C65" s="73"/>
      <c r="D65" s="73"/>
      <c r="E65" s="236"/>
      <c r="F65" s="73"/>
      <c r="G65" s="238"/>
    </row>
    <row r="66" spans="1:7" ht="12.75">
      <c r="A66" s="73" t="s">
        <v>71</v>
      </c>
      <c r="B66" s="73" t="s">
        <v>72</v>
      </c>
      <c r="C66" s="73"/>
      <c r="D66" s="73"/>
      <c r="E66" s="236"/>
      <c r="F66" s="73"/>
      <c r="G66" s="246">
        <f>SUM(G67:G75)</f>
        <v>0</v>
      </c>
    </row>
    <row r="67" spans="1:7" ht="12.75">
      <c r="A67" s="78" t="s">
        <v>73</v>
      </c>
      <c r="B67" s="78" t="s">
        <v>74</v>
      </c>
      <c r="C67" s="78"/>
      <c r="D67" s="78"/>
      <c r="E67" s="239"/>
      <c r="F67" s="78"/>
      <c r="G67" s="240">
        <v>0</v>
      </c>
    </row>
    <row r="68" spans="1:7" ht="12.75">
      <c r="A68" s="78" t="s">
        <v>75</v>
      </c>
      <c r="B68" s="78" t="s">
        <v>76</v>
      </c>
      <c r="C68" s="78"/>
      <c r="D68" s="78"/>
      <c r="E68" s="239"/>
      <c r="F68" s="78"/>
      <c r="G68" s="240">
        <v>0</v>
      </c>
    </row>
    <row r="69" spans="1:7" ht="12.75">
      <c r="A69" s="78" t="s">
        <v>77</v>
      </c>
      <c r="B69" s="78" t="s">
        <v>78</v>
      </c>
      <c r="C69" s="78"/>
      <c r="D69" s="78"/>
      <c r="E69" s="239"/>
      <c r="F69" s="78"/>
      <c r="G69" s="240">
        <v>0</v>
      </c>
    </row>
    <row r="70" spans="1:7" ht="12.75">
      <c r="A70" s="78" t="s">
        <v>79</v>
      </c>
      <c r="B70" s="78" t="s">
        <v>80</v>
      </c>
      <c r="C70" s="78"/>
      <c r="D70" s="78"/>
      <c r="E70" s="239"/>
      <c r="F70" s="78"/>
      <c r="G70" s="240">
        <v>0</v>
      </c>
    </row>
    <row r="71" spans="1:7" ht="12.75">
      <c r="A71" s="78" t="s">
        <v>81</v>
      </c>
      <c r="B71" s="78" t="s">
        <v>82</v>
      </c>
      <c r="C71" s="78"/>
      <c r="D71" s="78"/>
      <c r="E71" s="239"/>
      <c r="F71" s="78"/>
      <c r="G71" s="240">
        <v>0</v>
      </c>
    </row>
    <row r="72" spans="1:7" ht="12.75">
      <c r="A72" s="78" t="s">
        <v>83</v>
      </c>
      <c r="B72" s="78" t="s">
        <v>84</v>
      </c>
      <c r="C72" s="78"/>
      <c r="D72" s="78"/>
      <c r="E72" s="239"/>
      <c r="F72" s="78"/>
      <c r="G72" s="240">
        <v>0</v>
      </c>
    </row>
    <row r="73" spans="1:7" ht="12.75">
      <c r="A73" s="78" t="s">
        <v>85</v>
      </c>
      <c r="B73" s="78" t="s">
        <v>86</v>
      </c>
      <c r="C73" s="78"/>
      <c r="D73" s="78"/>
      <c r="E73" s="239"/>
      <c r="F73" s="78"/>
      <c r="G73" s="240">
        <v>0</v>
      </c>
    </row>
    <row r="74" spans="1:7" ht="12.75">
      <c r="A74" s="78" t="s">
        <v>87</v>
      </c>
      <c r="B74" s="78" t="s">
        <v>88</v>
      </c>
      <c r="C74" s="78"/>
      <c r="D74" s="78"/>
      <c r="E74" s="239"/>
      <c r="F74" s="78"/>
      <c r="G74" s="240">
        <v>0</v>
      </c>
    </row>
    <row r="75" spans="1:7" ht="12.75">
      <c r="A75" s="78" t="s">
        <v>89</v>
      </c>
      <c r="B75" s="78" t="s">
        <v>90</v>
      </c>
      <c r="C75" s="78"/>
      <c r="D75" s="78"/>
      <c r="E75" s="239"/>
      <c r="F75" s="78"/>
      <c r="G75" s="240">
        <v>0</v>
      </c>
    </row>
    <row r="76" spans="1:7" ht="12.75">
      <c r="A76" s="73" t="s">
        <v>91</v>
      </c>
      <c r="B76" s="73" t="s">
        <v>92</v>
      </c>
      <c r="C76" s="73"/>
      <c r="D76" s="73"/>
      <c r="E76" s="236"/>
      <c r="F76" s="73"/>
      <c r="G76" s="246">
        <f>SUM(G77:G78)</f>
        <v>0</v>
      </c>
    </row>
    <row r="77" spans="1:7" ht="12.75">
      <c r="A77" s="77" t="s">
        <v>93</v>
      </c>
      <c r="B77" s="77" t="s">
        <v>94</v>
      </c>
      <c r="C77" s="78"/>
      <c r="D77" s="78"/>
      <c r="E77" s="239"/>
      <c r="F77" s="78"/>
      <c r="G77" s="240">
        <v>0</v>
      </c>
    </row>
    <row r="78" spans="1:7" ht="12.75">
      <c r="A78" s="77" t="s">
        <v>95</v>
      </c>
      <c r="B78" s="77" t="s">
        <v>96</v>
      </c>
      <c r="C78" s="78"/>
      <c r="D78" s="78"/>
      <c r="E78" s="239"/>
      <c r="F78" s="78"/>
      <c r="G78" s="240">
        <v>0</v>
      </c>
    </row>
    <row r="79" spans="1:7" ht="12.75">
      <c r="A79" s="73" t="s">
        <v>97</v>
      </c>
      <c r="B79" s="73" t="s">
        <v>98</v>
      </c>
      <c r="C79" s="73"/>
      <c r="D79" s="73"/>
      <c r="E79" s="236"/>
      <c r="F79" s="73"/>
      <c r="G79" s="246">
        <f>SUM(G80:G81)</f>
        <v>0</v>
      </c>
    </row>
    <row r="80" spans="1:7" ht="12.75">
      <c r="A80" s="77" t="s">
        <v>99</v>
      </c>
      <c r="B80" s="77" t="s">
        <v>100</v>
      </c>
      <c r="C80" s="78"/>
      <c r="D80" s="78"/>
      <c r="E80" s="239"/>
      <c r="F80" s="78"/>
      <c r="G80" s="240">
        <v>0</v>
      </c>
    </row>
    <row r="81" spans="1:7" ht="12.75">
      <c r="A81" s="77" t="s">
        <v>101</v>
      </c>
      <c r="B81" s="77" t="s">
        <v>102</v>
      </c>
      <c r="C81" s="78"/>
      <c r="D81" s="78"/>
      <c r="E81" s="239"/>
      <c r="F81" s="78"/>
      <c r="G81" s="240">
        <v>0</v>
      </c>
    </row>
    <row r="82" spans="1:7" ht="12.75">
      <c r="A82" s="73" t="s">
        <v>103</v>
      </c>
      <c r="B82" s="73" t="s">
        <v>105</v>
      </c>
      <c r="C82" s="73"/>
      <c r="D82" s="73"/>
      <c r="E82" s="236"/>
      <c r="F82" s="73"/>
      <c r="G82" s="246">
        <f>SUM(G83:G84)</f>
        <v>0</v>
      </c>
    </row>
    <row r="83" spans="1:7" ht="12.75">
      <c r="A83" s="77" t="s">
        <v>106</v>
      </c>
      <c r="B83" s="77" t="s">
        <v>107</v>
      </c>
      <c r="C83" s="78"/>
      <c r="D83" s="78"/>
      <c r="E83" s="239"/>
      <c r="F83" s="78"/>
      <c r="G83" s="240">
        <v>0</v>
      </c>
    </row>
    <row r="84" spans="1:7" ht="12.75">
      <c r="A84" s="77" t="s">
        <v>108</v>
      </c>
      <c r="B84" s="77" t="s">
        <v>109</v>
      </c>
      <c r="C84" s="78"/>
      <c r="D84" s="78"/>
      <c r="E84" s="239"/>
      <c r="F84" s="78"/>
      <c r="G84" s="240">
        <v>0</v>
      </c>
    </row>
    <row r="85" spans="1:7" s="32" customFormat="1" ht="12.75">
      <c r="A85" s="100" t="s">
        <v>110</v>
      </c>
      <c r="B85" s="100" t="s">
        <v>111</v>
      </c>
      <c r="C85" s="100"/>
      <c r="D85" s="100"/>
      <c r="E85" s="236"/>
      <c r="F85" s="100"/>
      <c r="G85" s="250">
        <v>0</v>
      </c>
    </row>
    <row r="86" spans="1:7" ht="12.75">
      <c r="A86" s="73" t="s">
        <v>112</v>
      </c>
      <c r="B86" s="73" t="s">
        <v>113</v>
      </c>
      <c r="C86" s="73"/>
      <c r="D86" s="73"/>
      <c r="E86" s="236"/>
      <c r="F86" s="73"/>
      <c r="G86" s="246">
        <f>SUM(G87:G88)</f>
        <v>0</v>
      </c>
    </row>
    <row r="87" spans="1:7" ht="12.75">
      <c r="A87" s="77" t="s">
        <v>114</v>
      </c>
      <c r="B87" s="77" t="s">
        <v>115</v>
      </c>
      <c r="C87" s="241" t="s">
        <v>333</v>
      </c>
      <c r="D87" s="242"/>
      <c r="E87" s="243" t="s">
        <v>334</v>
      </c>
      <c r="F87" s="84"/>
      <c r="G87" s="244">
        <f>SUM(D87*F87)</f>
        <v>0</v>
      </c>
    </row>
    <row r="88" spans="1:7" ht="12.75">
      <c r="A88" s="77" t="s">
        <v>116</v>
      </c>
      <c r="B88" s="77" t="s">
        <v>117</v>
      </c>
      <c r="C88" s="241" t="s">
        <v>337</v>
      </c>
      <c r="D88" s="242">
        <v>0</v>
      </c>
      <c r="E88" s="243" t="s">
        <v>334</v>
      </c>
      <c r="F88" s="84"/>
      <c r="G88" s="244">
        <f>SUM(D88*F88)</f>
        <v>0</v>
      </c>
    </row>
    <row r="89" spans="1:7" ht="15.75">
      <c r="A89" s="73" t="s">
        <v>118</v>
      </c>
      <c r="B89" s="73" t="s">
        <v>119</v>
      </c>
      <c r="C89" s="73"/>
      <c r="D89" s="73"/>
      <c r="E89" s="236"/>
      <c r="F89" s="73"/>
      <c r="G89" s="246">
        <v>0</v>
      </c>
    </row>
    <row r="90" spans="1:7" ht="15.75">
      <c r="A90" s="102" t="s">
        <v>120</v>
      </c>
      <c r="B90" s="70" t="s">
        <v>121</v>
      </c>
      <c r="C90" s="69"/>
      <c r="D90" s="69"/>
      <c r="E90" s="245"/>
      <c r="F90" s="69"/>
      <c r="G90" s="251">
        <f>SUM(G91:G93)</f>
        <v>0</v>
      </c>
    </row>
    <row r="91" spans="1:7" s="32" customFormat="1" ht="12.75">
      <c r="A91" s="94" t="s">
        <v>122</v>
      </c>
      <c r="B91" s="94" t="s">
        <v>123</v>
      </c>
      <c r="C91" s="94"/>
      <c r="D91" s="94"/>
      <c r="E91" s="239"/>
      <c r="F91" s="94"/>
      <c r="G91" s="240">
        <v>0</v>
      </c>
    </row>
    <row r="92" spans="1:7" ht="12.75">
      <c r="A92" s="78" t="s">
        <v>124</v>
      </c>
      <c r="B92" s="78" t="s">
        <v>125</v>
      </c>
      <c r="C92" s="78"/>
      <c r="D92" s="78"/>
      <c r="E92" s="239"/>
      <c r="F92" s="78"/>
      <c r="G92" s="240">
        <v>0</v>
      </c>
    </row>
    <row r="93" spans="1:7" ht="12.75">
      <c r="A93" s="78" t="s">
        <v>126</v>
      </c>
      <c r="B93" s="77" t="s">
        <v>127</v>
      </c>
      <c r="C93" s="78"/>
      <c r="D93" s="78"/>
      <c r="E93" s="239"/>
      <c r="F93" s="78"/>
      <c r="G93" s="240">
        <v>0</v>
      </c>
    </row>
    <row r="94" spans="1:7" s="32" customFormat="1" ht="15.75">
      <c r="A94" s="104" t="s">
        <v>128</v>
      </c>
      <c r="B94" s="105" t="s">
        <v>129</v>
      </c>
      <c r="C94" s="106"/>
      <c r="D94" s="107"/>
      <c r="E94" s="245"/>
      <c r="F94" s="107"/>
      <c r="G94" s="252">
        <f>SUM(G95:G106)</f>
        <v>0</v>
      </c>
    </row>
    <row r="95" spans="1:7" ht="12.75">
      <c r="A95" s="78" t="s">
        <v>130</v>
      </c>
      <c r="B95" s="77" t="s">
        <v>131</v>
      </c>
      <c r="C95" s="241" t="s">
        <v>333</v>
      </c>
      <c r="D95" s="242"/>
      <c r="E95" s="243" t="s">
        <v>334</v>
      </c>
      <c r="F95" s="84"/>
      <c r="G95" s="244">
        <f aca="true" t="shared" si="1" ref="G95:G100">SUM(D95*F95)</f>
        <v>0</v>
      </c>
    </row>
    <row r="96" spans="1:7" ht="12.75">
      <c r="A96" s="78" t="s">
        <v>132</v>
      </c>
      <c r="B96" s="77" t="s">
        <v>133</v>
      </c>
      <c r="C96" s="241" t="s">
        <v>337</v>
      </c>
      <c r="D96" s="242">
        <v>0</v>
      </c>
      <c r="E96" s="243" t="s">
        <v>334</v>
      </c>
      <c r="F96" s="84"/>
      <c r="G96" s="244">
        <f t="shared" si="1"/>
        <v>0</v>
      </c>
    </row>
    <row r="97" spans="1:7" ht="12.75">
      <c r="A97" s="78" t="s">
        <v>134</v>
      </c>
      <c r="B97" s="78" t="s">
        <v>135</v>
      </c>
      <c r="C97" s="241" t="s">
        <v>333</v>
      </c>
      <c r="D97" s="242">
        <v>0</v>
      </c>
      <c r="E97" s="243" t="s">
        <v>334</v>
      </c>
      <c r="F97" s="84"/>
      <c r="G97" s="244">
        <f t="shared" si="1"/>
        <v>0</v>
      </c>
    </row>
    <row r="98" spans="1:7" ht="12.75">
      <c r="A98" s="78" t="s">
        <v>136</v>
      </c>
      <c r="B98" s="78" t="s">
        <v>137</v>
      </c>
      <c r="C98" s="241" t="s">
        <v>337</v>
      </c>
      <c r="D98" s="242">
        <v>0</v>
      </c>
      <c r="E98" s="243" t="s">
        <v>334</v>
      </c>
      <c r="F98" s="84"/>
      <c r="G98" s="244">
        <f t="shared" si="1"/>
        <v>0</v>
      </c>
    </row>
    <row r="99" spans="1:7" ht="12.75">
      <c r="A99" s="78" t="s">
        <v>138</v>
      </c>
      <c r="B99" s="78" t="s">
        <v>139</v>
      </c>
      <c r="C99" s="241" t="s">
        <v>333</v>
      </c>
      <c r="D99" s="242">
        <v>0</v>
      </c>
      <c r="E99" s="243" t="s">
        <v>334</v>
      </c>
      <c r="F99" s="84"/>
      <c r="G99" s="244">
        <f t="shared" si="1"/>
        <v>0</v>
      </c>
    </row>
    <row r="100" spans="1:7" ht="12.75">
      <c r="A100" s="78" t="s">
        <v>140</v>
      </c>
      <c r="B100" s="78" t="s">
        <v>141</v>
      </c>
      <c r="C100" s="241" t="s">
        <v>337</v>
      </c>
      <c r="D100" s="242">
        <v>0</v>
      </c>
      <c r="E100" s="243" t="s">
        <v>334</v>
      </c>
      <c r="F100" s="84"/>
      <c r="G100" s="244">
        <f t="shared" si="1"/>
        <v>0</v>
      </c>
    </row>
    <row r="101" spans="1:7" ht="12.75">
      <c r="A101" s="78" t="s">
        <v>142</v>
      </c>
      <c r="B101" s="77" t="s">
        <v>143</v>
      </c>
      <c r="C101" s="241" t="s">
        <v>337</v>
      </c>
      <c r="D101" s="242">
        <v>0</v>
      </c>
      <c r="E101" s="243" t="s">
        <v>334</v>
      </c>
      <c r="F101" s="84"/>
      <c r="G101" s="244">
        <v>0</v>
      </c>
    </row>
    <row r="102" spans="1:7" s="32" customFormat="1" ht="12.75">
      <c r="A102" s="94" t="s">
        <v>144</v>
      </c>
      <c r="B102" s="94" t="s">
        <v>145</v>
      </c>
      <c r="C102" s="247" t="s">
        <v>340</v>
      </c>
      <c r="D102" s="242">
        <v>0</v>
      </c>
      <c r="E102" s="249" t="s">
        <v>341</v>
      </c>
      <c r="F102" s="109"/>
      <c r="G102" s="244">
        <v>0</v>
      </c>
    </row>
    <row r="103" spans="1:7" s="32" customFormat="1" ht="12.75">
      <c r="A103" s="94" t="s">
        <v>146</v>
      </c>
      <c r="B103" s="94" t="s">
        <v>147</v>
      </c>
      <c r="C103" s="247" t="s">
        <v>344</v>
      </c>
      <c r="D103" s="242">
        <v>0</v>
      </c>
      <c r="E103" s="249" t="s">
        <v>345</v>
      </c>
      <c r="F103" s="109"/>
      <c r="G103" s="244">
        <f>SUM(D103*F103)</f>
        <v>0</v>
      </c>
    </row>
    <row r="104" spans="1:7" s="32" customFormat="1" ht="12.75">
      <c r="A104" s="94" t="s">
        <v>148</v>
      </c>
      <c r="B104" s="94" t="s">
        <v>149</v>
      </c>
      <c r="C104" s="247" t="s">
        <v>340</v>
      </c>
      <c r="D104" s="242">
        <v>0</v>
      </c>
      <c r="E104" s="249" t="s">
        <v>348</v>
      </c>
      <c r="F104" s="109"/>
      <c r="G104" s="244">
        <f>SUM(D104*F104)</f>
        <v>0</v>
      </c>
    </row>
    <row r="105" spans="1:7" ht="12.75">
      <c r="A105" s="78" t="s">
        <v>150</v>
      </c>
      <c r="B105" s="77" t="s">
        <v>151</v>
      </c>
      <c r="C105" s="241" t="s">
        <v>333</v>
      </c>
      <c r="D105" s="242"/>
      <c r="E105" s="243" t="s">
        <v>334</v>
      </c>
      <c r="F105" s="84"/>
      <c r="G105" s="244">
        <f>SUM(D105*F105)</f>
        <v>0</v>
      </c>
    </row>
    <row r="106" spans="1:7" ht="12.75">
      <c r="A106" s="78" t="s">
        <v>152</v>
      </c>
      <c r="B106" s="77" t="s">
        <v>153</v>
      </c>
      <c r="C106" s="241" t="s">
        <v>337</v>
      </c>
      <c r="D106" s="242">
        <v>0</v>
      </c>
      <c r="E106" s="243" t="s">
        <v>334</v>
      </c>
      <c r="F106" s="84"/>
      <c r="G106" s="244">
        <f>SUM(D106*F106)</f>
        <v>0</v>
      </c>
    </row>
    <row r="107" spans="1:7" ht="15.75">
      <c r="A107" s="102" t="s">
        <v>154</v>
      </c>
      <c r="B107" s="70" t="s">
        <v>155</v>
      </c>
      <c r="C107" s="110"/>
      <c r="D107" s="69"/>
      <c r="E107" s="245"/>
      <c r="F107" s="69"/>
      <c r="G107" s="412">
        <v>0</v>
      </c>
    </row>
    <row r="108" spans="1:7" ht="12.75">
      <c r="A108" s="78"/>
      <c r="B108" s="78"/>
      <c r="C108" s="78"/>
      <c r="D108" s="78"/>
      <c r="E108" s="78"/>
      <c r="F108" s="78"/>
      <c r="G108" s="254"/>
    </row>
    <row r="109" spans="1:7" ht="18.75">
      <c r="A109" s="78"/>
      <c r="B109" s="113" t="s">
        <v>156</v>
      </c>
      <c r="C109" s="78"/>
      <c r="D109" s="78"/>
      <c r="E109" s="78"/>
      <c r="F109" s="78"/>
      <c r="G109" s="413">
        <f>G107+G9-G56</f>
        <v>0</v>
      </c>
    </row>
    <row r="110" spans="1:7" ht="18.75">
      <c r="A110" s="78"/>
      <c r="B110" s="113"/>
      <c r="C110" s="78"/>
      <c r="D110" s="78"/>
      <c r="E110" s="78"/>
      <c r="F110" s="78"/>
      <c r="G110" s="414"/>
    </row>
    <row r="111" spans="1:7" ht="13.5">
      <c r="A111" s="117" t="s">
        <v>157</v>
      </c>
      <c r="B111" s="78"/>
      <c r="C111" s="78"/>
      <c r="D111" s="78"/>
      <c r="E111" s="78"/>
      <c r="F111" s="78"/>
      <c r="G111" s="254"/>
    </row>
    <row r="112" spans="1:2" ht="13.5">
      <c r="A112" s="256"/>
      <c r="B112" s="415"/>
    </row>
    <row r="113" spans="1:7" ht="12.75">
      <c r="A113" s="78"/>
      <c r="B113" s="78"/>
      <c r="C113" s="78"/>
      <c r="D113" s="78"/>
      <c r="E113" s="78"/>
      <c r="F113" s="78"/>
      <c r="G113" s="254"/>
    </row>
    <row r="114" spans="1:7" ht="12.75" customHeight="1">
      <c r="A114" s="500" t="s">
        <v>165</v>
      </c>
      <c r="B114" s="500"/>
      <c r="C114" s="500"/>
      <c r="D114" s="500"/>
      <c r="E114" s="500"/>
      <c r="F114" s="500"/>
      <c r="G114" s="500"/>
    </row>
    <row r="115" spans="1:7" ht="12.75" customHeight="1">
      <c r="A115" s="501" t="s">
        <v>167</v>
      </c>
      <c r="B115" s="501"/>
      <c r="C115" s="502" t="s">
        <v>168</v>
      </c>
      <c r="D115" s="502"/>
      <c r="E115" s="502" t="s">
        <v>169</v>
      </c>
      <c r="F115" s="502"/>
      <c r="G115" s="416" t="s">
        <v>170</v>
      </c>
    </row>
    <row r="116" spans="1:9" ht="12.75" customHeight="1">
      <c r="A116" s="498" t="s">
        <v>213</v>
      </c>
      <c r="B116" s="498"/>
      <c r="C116" s="499"/>
      <c r="D116" s="499"/>
      <c r="E116" s="499"/>
      <c r="F116" s="499"/>
      <c r="G116" s="417" t="e">
        <f>$G$109*I116</f>
        <v>#DIV/0!</v>
      </c>
      <c r="H116" s="418">
        <f>C116*E116</f>
        <v>0</v>
      </c>
      <c r="I116" s="418" t="e">
        <f>H116/$H$119</f>
        <v>#DIV/0!</v>
      </c>
    </row>
    <row r="117" spans="1:9" ht="12.75" customHeight="1">
      <c r="A117" s="498" t="s">
        <v>215</v>
      </c>
      <c r="B117" s="498"/>
      <c r="C117" s="499"/>
      <c r="D117" s="499"/>
      <c r="E117" s="499"/>
      <c r="F117" s="499"/>
      <c r="G117" s="417" t="e">
        <f>$G$109*I117</f>
        <v>#DIV/0!</v>
      </c>
      <c r="H117" s="418">
        <f>C117*E117</f>
        <v>0</v>
      </c>
      <c r="I117" s="418" t="e">
        <f>H117/$H$119</f>
        <v>#DIV/0!</v>
      </c>
    </row>
    <row r="118" spans="1:9" ht="12.75" customHeight="1">
      <c r="A118" s="496" t="s">
        <v>178</v>
      </c>
      <c r="B118" s="496"/>
      <c r="C118" s="497"/>
      <c r="D118" s="497"/>
      <c r="E118" s="497"/>
      <c r="F118" s="497"/>
      <c r="G118" s="417" t="e">
        <f>$G$109*I118</f>
        <v>#DIV/0!</v>
      </c>
      <c r="H118" s="418">
        <f>C118*E118</f>
        <v>0</v>
      </c>
      <c r="I118" s="418" t="e">
        <f>H118/$H$119</f>
        <v>#DIV/0!</v>
      </c>
    </row>
    <row r="119" spans="1:9" ht="12.75" customHeight="1">
      <c r="A119" s="498" t="s">
        <v>216</v>
      </c>
      <c r="B119" s="498"/>
      <c r="C119" s="498"/>
      <c r="D119" s="498"/>
      <c r="E119" s="498"/>
      <c r="F119" s="498"/>
      <c r="G119" s="417" t="e">
        <f>SUM(G116:G118)</f>
        <v>#DIV/0!</v>
      </c>
      <c r="H119" s="418">
        <f>SUM(H116:H118)</f>
        <v>0</v>
      </c>
      <c r="I119" s="418" t="e">
        <f>H119/$H$119</f>
        <v>#DIV/0!</v>
      </c>
    </row>
    <row r="120" spans="8:9" ht="12.75">
      <c r="H120" s="418"/>
      <c r="I120" s="418"/>
    </row>
  </sheetData>
  <sheetProtection selectLockedCells="1" selectUnlockedCells="1"/>
  <mergeCells count="21">
    <mergeCell ref="A1:G1"/>
    <mergeCell ref="A2:G2"/>
    <mergeCell ref="A3:G3"/>
    <mergeCell ref="A4:B4"/>
    <mergeCell ref="C4:G4"/>
    <mergeCell ref="C6:D6"/>
    <mergeCell ref="B9:F9"/>
    <mergeCell ref="A114:G114"/>
    <mergeCell ref="A115:B115"/>
    <mergeCell ref="C115:D115"/>
    <mergeCell ref="E115:F115"/>
    <mergeCell ref="A116:B116"/>
    <mergeCell ref="C116:D116"/>
    <mergeCell ref="E116:F116"/>
    <mergeCell ref="A117:B117"/>
    <mergeCell ref="C117:D117"/>
    <mergeCell ref="E117:F117"/>
    <mergeCell ref="A118:B118"/>
    <mergeCell ref="C118:D118"/>
    <mergeCell ref="E118:F118"/>
    <mergeCell ref="A119:F119"/>
  </mergeCells>
  <printOptions/>
  <pageMargins left="0.7479166666666667" right="0.5597222222222222" top="0.65" bottom="0.9840277777777777" header="0.5118055555555555" footer="0.5118055555555555"/>
  <pageSetup horizontalDpi="300" verticalDpi="300" orientation="portrait" paperSize="9" scale="86" r:id="rId2"/>
  <rowBreaks count="1" manualBreakCount="1">
    <brk id="111" max="255" man="1"/>
  </rowBreaks>
  <legacyDrawing r:id="rId1"/>
</worksheet>
</file>

<file path=xl/worksheets/sheet13.xml><?xml version="1.0" encoding="utf-8"?>
<worksheet xmlns="http://schemas.openxmlformats.org/spreadsheetml/2006/main" xmlns:r="http://schemas.openxmlformats.org/officeDocument/2006/relationships">
  <sheetPr codeName="Foglio18"/>
  <dimension ref="A1:K119"/>
  <sheetViews>
    <sheetView zoomScale="90" zoomScaleNormal="90" zoomScaleSheetLayoutView="100" workbookViewId="0" topLeftCell="A1">
      <selection activeCell="A1" sqref="A1"/>
    </sheetView>
  </sheetViews>
  <sheetFormatPr defaultColWidth="9.140625" defaultRowHeight="12.75"/>
  <cols>
    <col min="1" max="1" width="11.28125" style="33" customWidth="1"/>
    <col min="2" max="2" width="32.421875" style="33" customWidth="1"/>
    <col min="3" max="3" width="14.28125" style="33" customWidth="1"/>
    <col min="4" max="4" width="10.28125" style="33" customWidth="1"/>
    <col min="5" max="5" width="19.00390625" style="33" customWidth="1"/>
    <col min="6" max="6" width="12.8515625" style="33" customWidth="1"/>
    <col min="7" max="7" width="16.00390625" style="419" customWidth="1"/>
    <col min="8" max="8" width="10.8515625" style="33" customWidth="1"/>
    <col min="9" max="10" width="0" style="33" hidden="1" customWidth="1"/>
    <col min="11" max="16384" width="9.140625" style="33" customWidth="1"/>
  </cols>
  <sheetData>
    <row r="1" spans="1:7" ht="18.75">
      <c r="A1" s="459" t="s">
        <v>303</v>
      </c>
      <c r="B1" s="459"/>
      <c r="C1" s="459"/>
      <c r="D1" s="459"/>
      <c r="E1" s="459"/>
      <c r="F1" s="459"/>
      <c r="G1" s="459"/>
    </row>
    <row r="2" spans="1:7" ht="18.75" customHeight="1">
      <c r="A2" s="459" t="s">
        <v>217</v>
      </c>
      <c r="B2" s="459"/>
      <c r="C2" s="459"/>
      <c r="D2" s="459"/>
      <c r="E2" s="459"/>
      <c r="F2" s="459"/>
      <c r="G2" s="459"/>
    </row>
    <row r="3" spans="1:7" ht="15.75" customHeight="1">
      <c r="A3" s="460" t="s">
        <v>304</v>
      </c>
      <c r="B3" s="460"/>
      <c r="C3" s="467"/>
      <c r="D3" s="467"/>
      <c r="E3" s="467"/>
      <c r="F3" s="467"/>
      <c r="G3" s="467"/>
    </row>
    <row r="4" spans="1:7" ht="15">
      <c r="A4" s="34"/>
      <c r="B4" s="34"/>
      <c r="C4" s="35"/>
      <c r="D4" s="36"/>
      <c r="E4" s="36"/>
      <c r="F4" s="36"/>
      <c r="G4" s="64"/>
    </row>
    <row r="5" spans="1:7" ht="32.25" customHeight="1">
      <c r="A5" s="38"/>
      <c r="B5" s="39" t="s">
        <v>305</v>
      </c>
      <c r="C5" s="462" t="s">
        <v>253</v>
      </c>
      <c r="D5" s="462"/>
      <c r="E5" s="38"/>
      <c r="F5" s="38"/>
      <c r="G5" s="66" t="s">
        <v>306</v>
      </c>
    </row>
    <row r="6" spans="1:7" ht="12.75">
      <c r="A6" s="67"/>
      <c r="B6" s="39"/>
      <c r="C6" s="41"/>
      <c r="D6" s="41"/>
      <c r="E6" s="67"/>
      <c r="F6" s="67"/>
      <c r="G6" s="68"/>
    </row>
    <row r="7" spans="1:7" ht="15.75">
      <c r="A7" s="69" t="s">
        <v>319</v>
      </c>
      <c r="B7" s="70" t="s">
        <v>320</v>
      </c>
      <c r="C7" s="70"/>
      <c r="D7" s="70"/>
      <c r="E7" s="70"/>
      <c r="F7" s="70"/>
      <c r="G7" s="71">
        <f>G8+G106+G55</f>
        <v>0</v>
      </c>
    </row>
    <row r="8" spans="1:7" ht="15.75">
      <c r="A8" s="69" t="s">
        <v>321</v>
      </c>
      <c r="B8" s="463" t="s">
        <v>322</v>
      </c>
      <c r="C8" s="463"/>
      <c r="D8" s="463"/>
      <c r="E8" s="463"/>
      <c r="F8" s="463"/>
      <c r="G8" s="72">
        <f>G9+G25+G89+G93</f>
        <v>0</v>
      </c>
    </row>
    <row r="9" spans="1:7" ht="15.75">
      <c r="A9" s="69" t="s">
        <v>323</v>
      </c>
      <c r="B9" s="70" t="s">
        <v>324</v>
      </c>
      <c r="C9" s="69"/>
      <c r="D9" s="69"/>
      <c r="E9" s="69"/>
      <c r="F9" s="69"/>
      <c r="G9" s="72">
        <f>SUM(G10+G11+G18+G19+G22)</f>
        <v>0</v>
      </c>
    </row>
    <row r="10" spans="1:7" ht="12.75">
      <c r="A10" s="73" t="s">
        <v>325</v>
      </c>
      <c r="B10" s="73" t="s">
        <v>326</v>
      </c>
      <c r="C10" s="73"/>
      <c r="D10" s="73"/>
      <c r="E10" s="236"/>
      <c r="F10" s="73"/>
      <c r="G10" s="420">
        <v>0</v>
      </c>
    </row>
    <row r="11" spans="1:7" ht="12.75">
      <c r="A11" s="73" t="s">
        <v>327</v>
      </c>
      <c r="B11" s="73" t="s">
        <v>328</v>
      </c>
      <c r="C11" s="73"/>
      <c r="D11" s="73"/>
      <c r="E11" s="236"/>
      <c r="F11" s="73"/>
      <c r="G11" s="421">
        <f>SUM(G12:G17)</f>
        <v>0</v>
      </c>
    </row>
    <row r="12" spans="1:7" ht="12.75">
      <c r="A12" s="77" t="s">
        <v>329</v>
      </c>
      <c r="B12" s="77" t="s">
        <v>330</v>
      </c>
      <c r="C12" s="77"/>
      <c r="D12" s="78"/>
      <c r="E12" s="239"/>
      <c r="F12" s="78"/>
      <c r="G12" s="422">
        <v>0</v>
      </c>
    </row>
    <row r="13" spans="1:7" ht="12.75">
      <c r="A13" s="77" t="s">
        <v>331</v>
      </c>
      <c r="B13" s="77" t="s">
        <v>332</v>
      </c>
      <c r="C13" s="241" t="s">
        <v>333</v>
      </c>
      <c r="D13" s="242"/>
      <c r="E13" s="243" t="s">
        <v>334</v>
      </c>
      <c r="F13" s="84"/>
      <c r="G13" s="423">
        <f>SUM(D13*F13)</f>
        <v>0</v>
      </c>
    </row>
    <row r="14" spans="1:7" ht="12.75">
      <c r="A14" s="78" t="s">
        <v>335</v>
      </c>
      <c r="B14" s="78" t="s">
        <v>336</v>
      </c>
      <c r="C14" s="241" t="s">
        <v>337</v>
      </c>
      <c r="D14" s="242"/>
      <c r="E14" s="243" t="s">
        <v>334</v>
      </c>
      <c r="F14" s="84"/>
      <c r="G14" s="423">
        <f>SUM(D14*F14)</f>
        <v>0</v>
      </c>
    </row>
    <row r="15" spans="1:7" ht="12.75">
      <c r="A15" s="78" t="s">
        <v>338</v>
      </c>
      <c r="B15" s="78" t="s">
        <v>339</v>
      </c>
      <c r="C15" s="241" t="s">
        <v>340</v>
      </c>
      <c r="D15" s="242"/>
      <c r="E15" s="243" t="s">
        <v>341</v>
      </c>
      <c r="F15" s="84"/>
      <c r="G15" s="423">
        <f>SUM(D15*F15)</f>
        <v>0</v>
      </c>
    </row>
    <row r="16" spans="1:7" ht="12.75">
      <c r="A16" s="78" t="s">
        <v>342</v>
      </c>
      <c r="B16" s="78" t="s">
        <v>343</v>
      </c>
      <c r="C16" s="241" t="s">
        <v>344</v>
      </c>
      <c r="D16" s="242"/>
      <c r="E16" s="243" t="s">
        <v>345</v>
      </c>
      <c r="F16" s="84"/>
      <c r="G16" s="423">
        <f>SUM(D16*F16)</f>
        <v>0</v>
      </c>
    </row>
    <row r="17" spans="1:7" ht="12.75">
      <c r="A17" s="78" t="s">
        <v>346</v>
      </c>
      <c r="B17" s="78" t="s">
        <v>347</v>
      </c>
      <c r="C17" s="241" t="s">
        <v>340</v>
      </c>
      <c r="D17" s="242"/>
      <c r="E17" s="243" t="s">
        <v>348</v>
      </c>
      <c r="F17" s="84"/>
      <c r="G17" s="423">
        <f>SUM(D17*F17)</f>
        <v>0</v>
      </c>
    </row>
    <row r="18" spans="1:7" ht="12.75">
      <c r="A18" s="73" t="s">
        <v>349</v>
      </c>
      <c r="B18" s="73" t="s">
        <v>350</v>
      </c>
      <c r="C18" s="73"/>
      <c r="D18" s="73"/>
      <c r="E18" s="236"/>
      <c r="F18" s="73"/>
      <c r="G18" s="420">
        <v>0</v>
      </c>
    </row>
    <row r="19" spans="1:7" ht="12.75">
      <c r="A19" s="86" t="s">
        <v>351</v>
      </c>
      <c r="B19" s="87" t="s">
        <v>352</v>
      </c>
      <c r="C19" s="88"/>
      <c r="D19" s="88"/>
      <c r="E19" s="236"/>
      <c r="F19" s="73"/>
      <c r="G19" s="421">
        <f>SUM(G20:G21)</f>
        <v>0</v>
      </c>
    </row>
    <row r="20" spans="1:7" ht="12.75">
      <c r="A20" s="78" t="s">
        <v>353</v>
      </c>
      <c r="B20" s="77" t="s">
        <v>354</v>
      </c>
      <c r="C20" s="78"/>
      <c r="D20" s="78"/>
      <c r="E20" s="239"/>
      <c r="F20" s="78"/>
      <c r="G20" s="422">
        <v>0</v>
      </c>
    </row>
    <row r="21" spans="1:7" ht="12.75">
      <c r="A21" s="78" t="s">
        <v>355</v>
      </c>
      <c r="B21" s="78" t="s">
        <v>356</v>
      </c>
      <c r="C21" s="78"/>
      <c r="D21" s="78"/>
      <c r="E21" s="239"/>
      <c r="F21" s="78"/>
      <c r="G21" s="422">
        <v>0</v>
      </c>
    </row>
    <row r="22" spans="1:7" ht="12.75">
      <c r="A22" s="73" t="s">
        <v>357</v>
      </c>
      <c r="B22" s="73" t="s">
        <v>358</v>
      </c>
      <c r="C22" s="73"/>
      <c r="D22" s="73"/>
      <c r="E22" s="236"/>
      <c r="F22" s="73"/>
      <c r="G22" s="421">
        <f>SUM(G23:G24)</f>
        <v>0</v>
      </c>
    </row>
    <row r="23" spans="1:7" ht="12.75">
      <c r="A23" s="78" t="s">
        <v>359</v>
      </c>
      <c r="B23" s="78" t="s">
        <v>182</v>
      </c>
      <c r="C23" s="78"/>
      <c r="D23" s="78"/>
      <c r="E23" s="239"/>
      <c r="F23" s="78"/>
      <c r="G23" s="422">
        <v>0</v>
      </c>
    </row>
    <row r="24" spans="1:7" ht="12.75">
      <c r="A24" s="78" t="s">
        <v>361</v>
      </c>
      <c r="B24" s="78" t="s">
        <v>362</v>
      </c>
      <c r="C24" s="78"/>
      <c r="D24" s="78"/>
      <c r="E24" s="239"/>
      <c r="F24" s="78"/>
      <c r="G24" s="422">
        <v>0</v>
      </c>
    </row>
    <row r="25" spans="1:7" ht="15.75">
      <c r="A25" s="69" t="s">
        <v>363</v>
      </c>
      <c r="B25" s="70" t="s">
        <v>364</v>
      </c>
      <c r="C25" s="69"/>
      <c r="D25" s="69"/>
      <c r="E25" s="245"/>
      <c r="F25" s="69"/>
      <c r="G25" s="72">
        <f>G26+G38+G46+G54+G64+G65+G75+G78+G81+G84+G85+G88</f>
        <v>0</v>
      </c>
    </row>
    <row r="26" spans="1:7" ht="12.75">
      <c r="A26" s="73" t="s">
        <v>365</v>
      </c>
      <c r="B26" s="73" t="s">
        <v>366</v>
      </c>
      <c r="C26" s="73"/>
      <c r="D26" s="73"/>
      <c r="E26" s="236"/>
      <c r="F26" s="73"/>
      <c r="G26" s="91">
        <f>SUM(G27:G37)</f>
        <v>0</v>
      </c>
    </row>
    <row r="27" spans="1:7" ht="12.75">
      <c r="A27" s="78" t="s">
        <v>367</v>
      </c>
      <c r="B27" s="78" t="s">
        <v>368</v>
      </c>
      <c r="C27" s="241" t="s">
        <v>333</v>
      </c>
      <c r="D27" s="242"/>
      <c r="E27" s="243" t="s">
        <v>334</v>
      </c>
      <c r="F27" s="84"/>
      <c r="G27" s="423">
        <f aca="true" t="shared" si="0" ref="G27:G37">SUM(D27*F27)</f>
        <v>0</v>
      </c>
    </row>
    <row r="28" spans="1:7" ht="12.75">
      <c r="A28" s="78" t="s">
        <v>369</v>
      </c>
      <c r="B28" s="78" t="s">
        <v>370</v>
      </c>
      <c r="C28" s="241" t="s">
        <v>333</v>
      </c>
      <c r="D28" s="242">
        <v>0</v>
      </c>
      <c r="E28" s="243" t="s">
        <v>334</v>
      </c>
      <c r="F28" s="84"/>
      <c r="G28" s="423">
        <f t="shared" si="0"/>
        <v>0</v>
      </c>
    </row>
    <row r="29" spans="1:7" ht="12.75">
      <c r="A29" s="78" t="s">
        <v>371</v>
      </c>
      <c r="B29" s="77" t="s">
        <v>0</v>
      </c>
      <c r="C29" s="241" t="s">
        <v>333</v>
      </c>
      <c r="D29" s="242">
        <v>0</v>
      </c>
      <c r="E29" s="243" t="s">
        <v>334</v>
      </c>
      <c r="F29" s="84"/>
      <c r="G29" s="423">
        <f t="shared" si="0"/>
        <v>0</v>
      </c>
    </row>
    <row r="30" spans="1:7" ht="12.75">
      <c r="A30" s="78" t="s">
        <v>1</v>
      </c>
      <c r="B30" s="77" t="s">
        <v>2</v>
      </c>
      <c r="C30" s="241" t="s">
        <v>337</v>
      </c>
      <c r="D30" s="242">
        <v>0</v>
      </c>
      <c r="E30" s="243" t="s">
        <v>334</v>
      </c>
      <c r="F30" s="84"/>
      <c r="G30" s="423">
        <f t="shared" si="0"/>
        <v>0</v>
      </c>
    </row>
    <row r="31" spans="1:7" ht="12.75">
      <c r="A31" s="78" t="s">
        <v>3</v>
      </c>
      <c r="B31" s="77" t="s">
        <v>4</v>
      </c>
      <c r="C31" s="241" t="s">
        <v>337</v>
      </c>
      <c r="D31" s="242">
        <v>0</v>
      </c>
      <c r="E31" s="243" t="s">
        <v>334</v>
      </c>
      <c r="F31" s="84"/>
      <c r="G31" s="423">
        <f t="shared" si="0"/>
        <v>0</v>
      </c>
    </row>
    <row r="32" spans="1:7" ht="12.75">
      <c r="A32" s="78" t="s">
        <v>5</v>
      </c>
      <c r="B32" s="77" t="s">
        <v>6</v>
      </c>
      <c r="C32" s="241" t="s">
        <v>337</v>
      </c>
      <c r="D32" s="242">
        <v>0</v>
      </c>
      <c r="E32" s="243" t="s">
        <v>334</v>
      </c>
      <c r="F32" s="84"/>
      <c r="G32" s="423">
        <f t="shared" si="0"/>
        <v>0</v>
      </c>
    </row>
    <row r="33" spans="1:7" ht="12.75">
      <c r="A33" s="78" t="s">
        <v>7</v>
      </c>
      <c r="B33" s="78" t="s">
        <v>8</v>
      </c>
      <c r="C33" s="241" t="s">
        <v>340</v>
      </c>
      <c r="D33" s="242">
        <v>0</v>
      </c>
      <c r="E33" s="243" t="s">
        <v>341</v>
      </c>
      <c r="F33" s="84"/>
      <c r="G33" s="423">
        <f t="shared" si="0"/>
        <v>0</v>
      </c>
    </row>
    <row r="34" spans="1:7" ht="12.75">
      <c r="A34" s="78" t="s">
        <v>9</v>
      </c>
      <c r="B34" s="78" t="s">
        <v>10</v>
      </c>
      <c r="C34" s="241" t="s">
        <v>344</v>
      </c>
      <c r="D34" s="242">
        <v>0</v>
      </c>
      <c r="E34" s="243" t="s">
        <v>345</v>
      </c>
      <c r="F34" s="84"/>
      <c r="G34" s="423">
        <f t="shared" si="0"/>
        <v>0</v>
      </c>
    </row>
    <row r="35" spans="1:7" ht="12.75">
      <c r="A35" s="78" t="s">
        <v>11</v>
      </c>
      <c r="B35" s="78" t="s">
        <v>12</v>
      </c>
      <c r="C35" s="241" t="s">
        <v>340</v>
      </c>
      <c r="D35" s="242">
        <v>0</v>
      </c>
      <c r="E35" s="243" t="s">
        <v>348</v>
      </c>
      <c r="F35" s="84"/>
      <c r="G35" s="423">
        <f t="shared" si="0"/>
        <v>0</v>
      </c>
    </row>
    <row r="36" spans="1:7" ht="12.75">
      <c r="A36" s="78" t="s">
        <v>13</v>
      </c>
      <c r="B36" s="77" t="s">
        <v>14</v>
      </c>
      <c r="C36" s="241" t="s">
        <v>333</v>
      </c>
      <c r="D36" s="242"/>
      <c r="E36" s="243" t="s">
        <v>334</v>
      </c>
      <c r="F36" s="84"/>
      <c r="G36" s="423">
        <f t="shared" si="0"/>
        <v>0</v>
      </c>
    </row>
    <row r="37" spans="1:7" ht="12.75">
      <c r="A37" s="78" t="s">
        <v>15</v>
      </c>
      <c r="B37" s="77" t="s">
        <v>16</v>
      </c>
      <c r="C37" s="241" t="s">
        <v>337</v>
      </c>
      <c r="D37" s="242">
        <v>0</v>
      </c>
      <c r="E37" s="243" t="s">
        <v>334</v>
      </c>
      <c r="F37" s="84"/>
      <c r="G37" s="423">
        <f t="shared" si="0"/>
        <v>0</v>
      </c>
    </row>
    <row r="38" spans="1:7" ht="12.75">
      <c r="A38" s="73" t="s">
        <v>17</v>
      </c>
      <c r="B38" s="73" t="s">
        <v>18</v>
      </c>
      <c r="C38" s="73"/>
      <c r="D38" s="73"/>
      <c r="E38" s="236"/>
      <c r="F38" s="73"/>
      <c r="G38" s="91">
        <f>SUM(G39:G45)</f>
        <v>0</v>
      </c>
    </row>
    <row r="39" spans="1:7" ht="12.75">
      <c r="A39" s="78" t="s">
        <v>19</v>
      </c>
      <c r="B39" s="77" t="s">
        <v>20</v>
      </c>
      <c r="C39" s="241" t="s">
        <v>333</v>
      </c>
      <c r="D39" s="242"/>
      <c r="E39" s="243" t="s">
        <v>334</v>
      </c>
      <c r="F39" s="84"/>
      <c r="G39" s="423">
        <f aca="true" t="shared" si="1" ref="G39:G45">SUM(D39*F39)</f>
        <v>0</v>
      </c>
    </row>
    <row r="40" spans="1:7" ht="12.75">
      <c r="A40" s="78" t="s">
        <v>21</v>
      </c>
      <c r="B40" s="77" t="s">
        <v>22</v>
      </c>
      <c r="C40" s="241" t="s">
        <v>337</v>
      </c>
      <c r="D40" s="242">
        <v>0</v>
      </c>
      <c r="E40" s="243" t="s">
        <v>334</v>
      </c>
      <c r="F40" s="84"/>
      <c r="G40" s="423">
        <f t="shared" si="1"/>
        <v>0</v>
      </c>
    </row>
    <row r="41" spans="1:7" ht="12.75">
      <c r="A41" s="78" t="s">
        <v>23</v>
      </c>
      <c r="B41" s="77" t="s">
        <v>24</v>
      </c>
      <c r="C41" s="241" t="s">
        <v>333</v>
      </c>
      <c r="D41" s="242">
        <v>0</v>
      </c>
      <c r="E41" s="243" t="s">
        <v>334</v>
      </c>
      <c r="F41" s="84"/>
      <c r="G41" s="423">
        <f t="shared" si="1"/>
        <v>0</v>
      </c>
    </row>
    <row r="42" spans="1:7" ht="12.75">
      <c r="A42" s="78" t="s">
        <v>25</v>
      </c>
      <c r="B42" s="77" t="s">
        <v>26</v>
      </c>
      <c r="C42" s="241" t="s">
        <v>337</v>
      </c>
      <c r="D42" s="242">
        <v>0</v>
      </c>
      <c r="E42" s="243" t="s">
        <v>334</v>
      </c>
      <c r="F42" s="84"/>
      <c r="G42" s="423">
        <f t="shared" si="1"/>
        <v>0</v>
      </c>
    </row>
    <row r="43" spans="1:7" ht="12.75">
      <c r="A43" s="78" t="s">
        <v>27</v>
      </c>
      <c r="B43" s="77" t="s">
        <v>28</v>
      </c>
      <c r="C43" s="241" t="s">
        <v>340</v>
      </c>
      <c r="D43" s="242">
        <v>0</v>
      </c>
      <c r="E43" s="243" t="s">
        <v>341</v>
      </c>
      <c r="F43" s="84"/>
      <c r="G43" s="423">
        <f t="shared" si="1"/>
        <v>0</v>
      </c>
    </row>
    <row r="44" spans="1:7" ht="12.75">
      <c r="A44" s="78" t="s">
        <v>29</v>
      </c>
      <c r="B44" s="77" t="s">
        <v>30</v>
      </c>
      <c r="C44" s="241" t="s">
        <v>344</v>
      </c>
      <c r="D44" s="242">
        <v>0</v>
      </c>
      <c r="E44" s="243" t="s">
        <v>345</v>
      </c>
      <c r="F44" s="84"/>
      <c r="G44" s="423">
        <f t="shared" si="1"/>
        <v>0</v>
      </c>
    </row>
    <row r="45" spans="1:7" ht="12.75">
      <c r="A45" s="78" t="s">
        <v>31</v>
      </c>
      <c r="B45" s="77" t="s">
        <v>32</v>
      </c>
      <c r="C45" s="241" t="s">
        <v>340</v>
      </c>
      <c r="D45" s="242">
        <v>0</v>
      </c>
      <c r="E45" s="243" t="s">
        <v>348</v>
      </c>
      <c r="F45" s="84"/>
      <c r="G45" s="423">
        <f t="shared" si="1"/>
        <v>0</v>
      </c>
    </row>
    <row r="46" spans="1:7" ht="12.75">
      <c r="A46" s="73" t="s">
        <v>33</v>
      </c>
      <c r="B46" s="73" t="s">
        <v>34</v>
      </c>
      <c r="C46" s="73"/>
      <c r="D46" s="73"/>
      <c r="E46" s="236"/>
      <c r="F46" s="73"/>
      <c r="G46" s="91">
        <f>SUM(G47:G53)</f>
        <v>0</v>
      </c>
    </row>
    <row r="47" spans="1:7" ht="12.75">
      <c r="A47" s="78" t="s">
        <v>35</v>
      </c>
      <c r="B47" s="78" t="s">
        <v>36</v>
      </c>
      <c r="C47" s="241" t="s">
        <v>337</v>
      </c>
      <c r="D47" s="242">
        <v>0</v>
      </c>
      <c r="E47" s="243" t="s">
        <v>334</v>
      </c>
      <c r="F47" s="84"/>
      <c r="G47" s="422">
        <f>D47*F47</f>
        <v>0</v>
      </c>
    </row>
    <row r="48" spans="1:7" ht="12.75">
      <c r="A48" s="78" t="s">
        <v>37</v>
      </c>
      <c r="B48" s="77" t="s">
        <v>38</v>
      </c>
      <c r="C48" s="241" t="s">
        <v>337</v>
      </c>
      <c r="D48" s="242">
        <v>0</v>
      </c>
      <c r="E48" s="243" t="s">
        <v>334</v>
      </c>
      <c r="F48" s="84"/>
      <c r="G48" s="422">
        <f>D48*F48</f>
        <v>0</v>
      </c>
    </row>
    <row r="49" spans="1:7" ht="12.75">
      <c r="A49" s="78" t="s">
        <v>39</v>
      </c>
      <c r="B49" s="77" t="s">
        <v>40</v>
      </c>
      <c r="C49" s="241" t="s">
        <v>340</v>
      </c>
      <c r="D49" s="242">
        <v>0</v>
      </c>
      <c r="E49" s="243" t="s">
        <v>341</v>
      </c>
      <c r="F49" s="84"/>
      <c r="G49" s="423">
        <f>SUM(D49*F49)</f>
        <v>0</v>
      </c>
    </row>
    <row r="50" spans="1:7" ht="12.75">
      <c r="A50" s="78" t="s">
        <v>41</v>
      </c>
      <c r="B50" s="77" t="s">
        <v>42</v>
      </c>
      <c r="C50" s="241" t="s">
        <v>344</v>
      </c>
      <c r="D50" s="242">
        <v>0</v>
      </c>
      <c r="E50" s="243" t="s">
        <v>345</v>
      </c>
      <c r="F50" s="84"/>
      <c r="G50" s="423">
        <f>SUM(D50*F50)</f>
        <v>0</v>
      </c>
    </row>
    <row r="51" spans="1:7" ht="12.75">
      <c r="A51" s="78" t="s">
        <v>43</v>
      </c>
      <c r="B51" s="77" t="s">
        <v>44</v>
      </c>
      <c r="C51" s="241" t="s">
        <v>340</v>
      </c>
      <c r="D51" s="242">
        <v>0</v>
      </c>
      <c r="E51" s="243" t="s">
        <v>348</v>
      </c>
      <c r="F51" s="84"/>
      <c r="G51" s="423">
        <f>SUM(D51*F51)</f>
        <v>0</v>
      </c>
    </row>
    <row r="52" spans="1:7" ht="12.75">
      <c r="A52" s="78" t="s">
        <v>45</v>
      </c>
      <c r="B52" s="77" t="s">
        <v>46</v>
      </c>
      <c r="C52" s="241" t="s">
        <v>333</v>
      </c>
      <c r="D52" s="242">
        <v>0</v>
      </c>
      <c r="E52" s="243" t="s">
        <v>334</v>
      </c>
      <c r="F52" s="84"/>
      <c r="G52" s="423">
        <f>SUM(D52*F52)</f>
        <v>0</v>
      </c>
    </row>
    <row r="53" spans="1:7" ht="12.75">
      <c r="A53" s="78" t="s">
        <v>47</v>
      </c>
      <c r="B53" s="77" t="s">
        <v>48</v>
      </c>
      <c r="C53" s="241" t="s">
        <v>333</v>
      </c>
      <c r="D53" s="242">
        <v>0</v>
      </c>
      <c r="E53" s="243" t="s">
        <v>334</v>
      </c>
      <c r="F53" s="84"/>
      <c r="G53" s="423">
        <f>SUM(D53*F53)</f>
        <v>0</v>
      </c>
    </row>
    <row r="54" spans="1:7" ht="12.75">
      <c r="A54" s="73" t="s">
        <v>49</v>
      </c>
      <c r="B54" s="73" t="s">
        <v>50</v>
      </c>
      <c r="C54" s="73"/>
      <c r="D54" s="73"/>
      <c r="E54" s="236"/>
      <c r="F54" s="73"/>
      <c r="G54" s="91">
        <f>SUM(G56:G63)</f>
        <v>0</v>
      </c>
    </row>
    <row r="55" spans="1:7" ht="12.75">
      <c r="A55" s="78" t="s">
        <v>51</v>
      </c>
      <c r="B55" s="78" t="s">
        <v>52</v>
      </c>
      <c r="C55" s="78"/>
      <c r="D55" s="78"/>
      <c r="E55" s="239"/>
      <c r="F55" s="78"/>
      <c r="G55" s="422"/>
    </row>
    <row r="56" spans="1:7" ht="12.75">
      <c r="A56" s="78" t="s">
        <v>53</v>
      </c>
      <c r="B56" s="78" t="s">
        <v>54</v>
      </c>
      <c r="C56" s="78"/>
      <c r="D56" s="78"/>
      <c r="E56" s="239"/>
      <c r="F56" s="78"/>
      <c r="G56" s="422">
        <v>0</v>
      </c>
    </row>
    <row r="57" spans="1:7" ht="12.75">
      <c r="A57" s="78" t="s">
        <v>55</v>
      </c>
      <c r="B57" s="78" t="s">
        <v>56</v>
      </c>
      <c r="C57" s="78"/>
      <c r="D57" s="78"/>
      <c r="E57" s="239"/>
      <c r="F57" s="78"/>
      <c r="G57" s="422">
        <v>0</v>
      </c>
    </row>
    <row r="58" spans="1:7" ht="12.75">
      <c r="A58" s="78" t="s">
        <v>57</v>
      </c>
      <c r="B58" s="77" t="s">
        <v>58</v>
      </c>
      <c r="C58" s="241" t="s">
        <v>340</v>
      </c>
      <c r="D58" s="242">
        <v>0</v>
      </c>
      <c r="E58" s="243" t="s">
        <v>341</v>
      </c>
      <c r="F58" s="84"/>
      <c r="G58" s="423">
        <f>SUM(D58*F58)</f>
        <v>0</v>
      </c>
    </row>
    <row r="59" spans="1:7" ht="12.75">
      <c r="A59" s="78" t="s">
        <v>59</v>
      </c>
      <c r="B59" s="77" t="s">
        <v>60</v>
      </c>
      <c r="C59" s="241" t="s">
        <v>344</v>
      </c>
      <c r="D59" s="242">
        <v>0</v>
      </c>
      <c r="E59" s="243" t="s">
        <v>345</v>
      </c>
      <c r="F59" s="84"/>
      <c r="G59" s="423">
        <f>SUM(D59*F59)</f>
        <v>0</v>
      </c>
    </row>
    <row r="60" spans="1:7" ht="12.75">
      <c r="A60" s="78" t="s">
        <v>61</v>
      </c>
      <c r="B60" s="77" t="s">
        <v>62</v>
      </c>
      <c r="C60" s="241" t="s">
        <v>340</v>
      </c>
      <c r="D60" s="242">
        <v>0</v>
      </c>
      <c r="E60" s="243" t="s">
        <v>348</v>
      </c>
      <c r="F60" s="84"/>
      <c r="G60" s="423">
        <f>SUM(D60*F60)</f>
        <v>0</v>
      </c>
    </row>
    <row r="61" spans="1:7" s="32" customFormat="1" ht="12.75">
      <c r="A61" s="94" t="s">
        <v>63</v>
      </c>
      <c r="B61" s="94" t="s">
        <v>64</v>
      </c>
      <c r="C61" s="247"/>
      <c r="D61" s="248"/>
      <c r="E61" s="249"/>
      <c r="F61" s="98"/>
      <c r="G61" s="422">
        <v>0</v>
      </c>
    </row>
    <row r="62" spans="1:7" s="32" customFormat="1" ht="12.75">
      <c r="A62" s="94" t="s">
        <v>65</v>
      </c>
      <c r="B62" s="94" t="s">
        <v>66</v>
      </c>
      <c r="C62" s="247"/>
      <c r="D62" s="248"/>
      <c r="E62" s="249"/>
      <c r="F62" s="98"/>
      <c r="G62" s="422"/>
    </row>
    <row r="63" spans="1:7" s="32" customFormat="1" ht="12.75">
      <c r="A63" s="94" t="s">
        <v>67</v>
      </c>
      <c r="B63" s="94" t="s">
        <v>68</v>
      </c>
      <c r="C63" s="247"/>
      <c r="D63" s="248"/>
      <c r="E63" s="249"/>
      <c r="F63" s="98"/>
      <c r="G63" s="422"/>
    </row>
    <row r="64" spans="1:7" ht="12.75">
      <c r="A64" s="73" t="s">
        <v>69</v>
      </c>
      <c r="B64" s="73" t="s">
        <v>70</v>
      </c>
      <c r="C64" s="73"/>
      <c r="D64" s="73"/>
      <c r="E64" s="236"/>
      <c r="F64" s="73"/>
      <c r="G64" s="421"/>
    </row>
    <row r="65" spans="1:7" ht="12.75">
      <c r="A65" s="73" t="s">
        <v>71</v>
      </c>
      <c r="B65" s="73" t="s">
        <v>72</v>
      </c>
      <c r="C65" s="73"/>
      <c r="D65" s="73"/>
      <c r="E65" s="236"/>
      <c r="F65" s="73"/>
      <c r="G65" s="91">
        <f>SUM(G66:G74)</f>
        <v>0</v>
      </c>
    </row>
    <row r="66" spans="1:7" ht="12.75">
      <c r="A66" s="78" t="s">
        <v>73</v>
      </c>
      <c r="B66" s="78" t="s">
        <v>74</v>
      </c>
      <c r="C66" s="78"/>
      <c r="D66" s="78"/>
      <c r="E66" s="239"/>
      <c r="F66" s="78"/>
      <c r="G66" s="422">
        <v>0</v>
      </c>
    </row>
    <row r="67" spans="1:7" ht="12.75">
      <c r="A67" s="78" t="s">
        <v>75</v>
      </c>
      <c r="B67" s="78" t="s">
        <v>76</v>
      </c>
      <c r="C67" s="78"/>
      <c r="D67" s="78"/>
      <c r="E67" s="239"/>
      <c r="F67" s="78"/>
      <c r="G67" s="422">
        <v>0</v>
      </c>
    </row>
    <row r="68" spans="1:7" ht="12.75">
      <c r="A68" s="78" t="s">
        <v>77</v>
      </c>
      <c r="B68" s="78" t="s">
        <v>78</v>
      </c>
      <c r="C68" s="78"/>
      <c r="D68" s="78"/>
      <c r="E68" s="239"/>
      <c r="F68" s="78"/>
      <c r="G68" s="422">
        <v>0</v>
      </c>
    </row>
    <row r="69" spans="1:7" ht="12.75">
      <c r="A69" s="78" t="s">
        <v>79</v>
      </c>
      <c r="B69" s="78" t="s">
        <v>80</v>
      </c>
      <c r="C69" s="78"/>
      <c r="D69" s="78"/>
      <c r="E69" s="239"/>
      <c r="F69" s="78"/>
      <c r="G69" s="422">
        <v>0</v>
      </c>
    </row>
    <row r="70" spans="1:7" ht="12.75">
      <c r="A70" s="78" t="s">
        <v>81</v>
      </c>
      <c r="B70" s="78" t="s">
        <v>82</v>
      </c>
      <c r="C70" s="78"/>
      <c r="D70" s="78"/>
      <c r="E70" s="239"/>
      <c r="F70" s="78"/>
      <c r="G70" s="422">
        <v>0</v>
      </c>
    </row>
    <row r="71" spans="1:7" ht="12.75">
      <c r="A71" s="78" t="s">
        <v>83</v>
      </c>
      <c r="B71" s="78" t="s">
        <v>84</v>
      </c>
      <c r="C71" s="78"/>
      <c r="D71" s="78"/>
      <c r="E71" s="239"/>
      <c r="F71" s="78"/>
      <c r="G71" s="422">
        <v>0</v>
      </c>
    </row>
    <row r="72" spans="1:7" ht="12.75">
      <c r="A72" s="78" t="s">
        <v>85</v>
      </c>
      <c r="B72" s="78" t="s">
        <v>86</v>
      </c>
      <c r="C72" s="78"/>
      <c r="D72" s="78"/>
      <c r="E72" s="239"/>
      <c r="F72" s="78"/>
      <c r="G72" s="422">
        <v>0</v>
      </c>
    </row>
    <row r="73" spans="1:7" ht="12.75">
      <c r="A73" s="78" t="s">
        <v>87</v>
      </c>
      <c r="B73" s="78" t="s">
        <v>88</v>
      </c>
      <c r="C73" s="78"/>
      <c r="D73" s="78"/>
      <c r="E73" s="239"/>
      <c r="F73" s="78"/>
      <c r="G73" s="422">
        <v>0</v>
      </c>
    </row>
    <row r="74" spans="1:7" ht="12.75">
      <c r="A74" s="78" t="s">
        <v>89</v>
      </c>
      <c r="B74" s="78" t="s">
        <v>90</v>
      </c>
      <c r="C74" s="78"/>
      <c r="D74" s="78"/>
      <c r="E74" s="239"/>
      <c r="F74" s="78"/>
      <c r="G74" s="422">
        <v>0</v>
      </c>
    </row>
    <row r="75" spans="1:7" ht="12.75">
      <c r="A75" s="73" t="s">
        <v>91</v>
      </c>
      <c r="B75" s="73" t="s">
        <v>92</v>
      </c>
      <c r="C75" s="73"/>
      <c r="D75" s="73"/>
      <c r="E75" s="236"/>
      <c r="F75" s="73"/>
      <c r="G75" s="91">
        <f>SUM(G76:G77)</f>
        <v>0</v>
      </c>
    </row>
    <row r="76" spans="1:7" ht="12.75">
      <c r="A76" s="77" t="s">
        <v>93</v>
      </c>
      <c r="B76" s="77" t="s">
        <v>94</v>
      </c>
      <c r="C76" s="78"/>
      <c r="D76" s="78"/>
      <c r="E76" s="239"/>
      <c r="F76" s="78"/>
      <c r="G76" s="422">
        <v>0</v>
      </c>
    </row>
    <row r="77" spans="1:7" ht="12.75">
      <c r="A77" s="77" t="s">
        <v>95</v>
      </c>
      <c r="B77" s="77" t="s">
        <v>96</v>
      </c>
      <c r="C77" s="78"/>
      <c r="D77" s="78"/>
      <c r="E77" s="239"/>
      <c r="F77" s="78"/>
      <c r="G77" s="422">
        <v>0</v>
      </c>
    </row>
    <row r="78" spans="1:7" ht="12.75">
      <c r="A78" s="73" t="s">
        <v>97</v>
      </c>
      <c r="B78" s="73" t="s">
        <v>98</v>
      </c>
      <c r="C78" s="73"/>
      <c r="D78" s="73"/>
      <c r="E78" s="236"/>
      <c r="F78" s="73"/>
      <c r="G78" s="91">
        <f>SUM(G79:G80)</f>
        <v>0</v>
      </c>
    </row>
    <row r="79" spans="1:7" ht="12.75">
      <c r="A79" s="77" t="s">
        <v>99</v>
      </c>
      <c r="B79" s="77" t="s">
        <v>183</v>
      </c>
      <c r="C79" s="78"/>
      <c r="D79" s="78"/>
      <c r="E79" s="239"/>
      <c r="F79" s="78"/>
      <c r="G79" s="422">
        <v>0</v>
      </c>
    </row>
    <row r="80" spans="1:7" ht="12.75">
      <c r="A80" s="77" t="s">
        <v>101</v>
      </c>
      <c r="B80" s="77" t="s">
        <v>184</v>
      </c>
      <c r="C80" s="78"/>
      <c r="D80" s="78"/>
      <c r="E80" s="239"/>
      <c r="F80" s="78"/>
      <c r="G80" s="422">
        <v>0</v>
      </c>
    </row>
    <row r="81" spans="1:7" ht="12.75">
      <c r="A81" s="73" t="s">
        <v>103</v>
      </c>
      <c r="B81" s="73" t="s">
        <v>105</v>
      </c>
      <c r="C81" s="73"/>
      <c r="D81" s="73"/>
      <c r="E81" s="236"/>
      <c r="F81" s="73"/>
      <c r="G81" s="91">
        <f>SUM(G82:G83)</f>
        <v>0</v>
      </c>
    </row>
    <row r="82" spans="1:7" ht="12.75">
      <c r="A82" s="77" t="s">
        <v>106</v>
      </c>
      <c r="B82" s="77" t="s">
        <v>107</v>
      </c>
      <c r="C82" s="78"/>
      <c r="D82" s="78"/>
      <c r="E82" s="239"/>
      <c r="F82" s="78"/>
      <c r="G82" s="422">
        <v>0</v>
      </c>
    </row>
    <row r="83" spans="1:7" ht="12.75">
      <c r="A83" s="77" t="s">
        <v>108</v>
      </c>
      <c r="B83" s="77" t="s">
        <v>185</v>
      </c>
      <c r="C83" s="78"/>
      <c r="D83" s="78"/>
      <c r="E83" s="239"/>
      <c r="F83" s="78"/>
      <c r="G83" s="422">
        <v>0</v>
      </c>
    </row>
    <row r="84" spans="1:7" s="32" customFormat="1" ht="12.75">
      <c r="A84" s="100" t="s">
        <v>110</v>
      </c>
      <c r="B84" s="100" t="s">
        <v>186</v>
      </c>
      <c r="C84" s="100"/>
      <c r="D84" s="100"/>
      <c r="E84" s="236"/>
      <c r="F84" s="100"/>
      <c r="G84" s="101">
        <v>0</v>
      </c>
    </row>
    <row r="85" spans="1:7" ht="12.75">
      <c r="A85" s="73" t="s">
        <v>112</v>
      </c>
      <c r="B85" s="73" t="s">
        <v>113</v>
      </c>
      <c r="C85" s="73"/>
      <c r="D85" s="73"/>
      <c r="E85" s="236"/>
      <c r="F85" s="73"/>
      <c r="G85" s="91">
        <f>SUM(G86:G87)</f>
        <v>0</v>
      </c>
    </row>
    <row r="86" spans="1:7" ht="12.75">
      <c r="A86" s="77" t="s">
        <v>114</v>
      </c>
      <c r="B86" s="77" t="s">
        <v>115</v>
      </c>
      <c r="C86" s="241" t="s">
        <v>333</v>
      </c>
      <c r="D86" s="242"/>
      <c r="E86" s="243" t="s">
        <v>334</v>
      </c>
      <c r="F86" s="84"/>
      <c r="G86" s="423">
        <f>SUM(D86*F86)</f>
        <v>0</v>
      </c>
    </row>
    <row r="87" spans="1:7" ht="12.75">
      <c r="A87" s="77" t="s">
        <v>116</v>
      </c>
      <c r="B87" s="77" t="s">
        <v>117</v>
      </c>
      <c r="C87" s="241" t="s">
        <v>337</v>
      </c>
      <c r="D87" s="242">
        <v>0</v>
      </c>
      <c r="E87" s="243" t="s">
        <v>334</v>
      </c>
      <c r="F87" s="84"/>
      <c r="G87" s="423">
        <f>SUM(D87*F87)</f>
        <v>0</v>
      </c>
    </row>
    <row r="88" spans="1:7" ht="15.75">
      <c r="A88" s="73" t="s">
        <v>118</v>
      </c>
      <c r="B88" s="73" t="s">
        <v>119</v>
      </c>
      <c r="C88" s="73"/>
      <c r="D88" s="73"/>
      <c r="E88" s="236"/>
      <c r="F88" s="73"/>
      <c r="G88" s="91">
        <v>0</v>
      </c>
    </row>
    <row r="89" spans="1:7" ht="15.75">
      <c r="A89" s="102" t="s">
        <v>120</v>
      </c>
      <c r="B89" s="70" t="s">
        <v>121</v>
      </c>
      <c r="C89" s="69"/>
      <c r="D89" s="69"/>
      <c r="E89" s="245"/>
      <c r="F89" s="69"/>
      <c r="G89" s="72">
        <f>SUM(G90:G92)</f>
        <v>0</v>
      </c>
    </row>
    <row r="90" spans="1:7" s="32" customFormat="1" ht="12.75">
      <c r="A90" s="94" t="s">
        <v>122</v>
      </c>
      <c r="B90" s="94" t="s">
        <v>187</v>
      </c>
      <c r="C90" s="94"/>
      <c r="D90" s="94"/>
      <c r="E90" s="239"/>
      <c r="F90" s="94"/>
      <c r="G90" s="422">
        <v>0</v>
      </c>
    </row>
    <row r="91" spans="1:7" ht="12.75">
      <c r="A91" s="78" t="s">
        <v>124</v>
      </c>
      <c r="B91" s="78" t="s">
        <v>125</v>
      </c>
      <c r="C91" s="78"/>
      <c r="D91" s="78"/>
      <c r="E91" s="239"/>
      <c r="F91" s="78"/>
      <c r="G91" s="422">
        <v>0</v>
      </c>
    </row>
    <row r="92" spans="1:7" ht="12.75">
      <c r="A92" s="78" t="s">
        <v>126</v>
      </c>
      <c r="B92" s="77" t="s">
        <v>188</v>
      </c>
      <c r="C92" s="78"/>
      <c r="D92" s="78"/>
      <c r="E92" s="239"/>
      <c r="F92" s="78"/>
      <c r="G92" s="422">
        <v>0</v>
      </c>
    </row>
    <row r="93" spans="1:7" s="32" customFormat="1" ht="15.75">
      <c r="A93" s="104" t="s">
        <v>128</v>
      </c>
      <c r="B93" s="105" t="s">
        <v>189</v>
      </c>
      <c r="C93" s="106"/>
      <c r="D93" s="107"/>
      <c r="E93" s="245"/>
      <c r="F93" s="107"/>
      <c r="G93" s="424">
        <f>SUM(G94:G105)</f>
        <v>0</v>
      </c>
    </row>
    <row r="94" spans="1:7" ht="12.75">
      <c r="A94" s="78" t="s">
        <v>130</v>
      </c>
      <c r="B94" s="77" t="s">
        <v>131</v>
      </c>
      <c r="C94" s="241" t="s">
        <v>333</v>
      </c>
      <c r="D94" s="242">
        <v>0</v>
      </c>
      <c r="E94" s="243" t="s">
        <v>334</v>
      </c>
      <c r="F94" s="84"/>
      <c r="G94" s="423">
        <f>SUM(D94*F94)</f>
        <v>0</v>
      </c>
    </row>
    <row r="95" spans="1:7" ht="12.75">
      <c r="A95" s="78" t="s">
        <v>132</v>
      </c>
      <c r="B95" s="77" t="s">
        <v>133</v>
      </c>
      <c r="C95" s="241" t="s">
        <v>337</v>
      </c>
      <c r="D95" s="242">
        <v>0</v>
      </c>
      <c r="E95" s="243" t="s">
        <v>334</v>
      </c>
      <c r="F95" s="84"/>
      <c r="G95" s="423">
        <v>0</v>
      </c>
    </row>
    <row r="96" spans="1:7" ht="12.75">
      <c r="A96" s="78" t="s">
        <v>134</v>
      </c>
      <c r="B96" s="78" t="s">
        <v>135</v>
      </c>
      <c r="C96" s="241" t="s">
        <v>333</v>
      </c>
      <c r="D96" s="242">
        <v>0</v>
      </c>
      <c r="E96" s="243" t="s">
        <v>334</v>
      </c>
      <c r="F96" s="84"/>
      <c r="G96" s="423">
        <v>0</v>
      </c>
    </row>
    <row r="97" spans="1:7" ht="12.75">
      <c r="A97" s="78" t="s">
        <v>136</v>
      </c>
      <c r="B97" s="78" t="s">
        <v>137</v>
      </c>
      <c r="C97" s="241" t="s">
        <v>337</v>
      </c>
      <c r="D97" s="242">
        <v>0</v>
      </c>
      <c r="E97" s="243" t="s">
        <v>334</v>
      </c>
      <c r="F97" s="84"/>
      <c r="G97" s="423">
        <v>0</v>
      </c>
    </row>
    <row r="98" spans="1:7" ht="12.75">
      <c r="A98" s="78" t="s">
        <v>138</v>
      </c>
      <c r="B98" s="78" t="s">
        <v>139</v>
      </c>
      <c r="C98" s="241" t="s">
        <v>333</v>
      </c>
      <c r="D98" s="242">
        <v>0</v>
      </c>
      <c r="E98" s="243" t="s">
        <v>334</v>
      </c>
      <c r="F98" s="84"/>
      <c r="G98" s="423">
        <v>0</v>
      </c>
    </row>
    <row r="99" spans="1:7" ht="12.75">
      <c r="A99" s="78" t="s">
        <v>140</v>
      </c>
      <c r="B99" s="78" t="s">
        <v>141</v>
      </c>
      <c r="C99" s="241" t="s">
        <v>337</v>
      </c>
      <c r="D99" s="242">
        <v>0</v>
      </c>
      <c r="E99" s="243" t="s">
        <v>334</v>
      </c>
      <c r="F99" s="84"/>
      <c r="G99" s="423"/>
    </row>
    <row r="100" spans="1:7" ht="12.75">
      <c r="A100" s="78" t="s">
        <v>142</v>
      </c>
      <c r="B100" s="77" t="s">
        <v>143</v>
      </c>
      <c r="C100" s="241" t="s">
        <v>337</v>
      </c>
      <c r="D100" s="242">
        <v>0</v>
      </c>
      <c r="E100" s="243" t="s">
        <v>334</v>
      </c>
      <c r="F100" s="84"/>
      <c r="G100" s="423">
        <v>0</v>
      </c>
    </row>
    <row r="101" spans="1:11" s="32" customFormat="1" ht="12.75">
      <c r="A101" s="94" t="s">
        <v>144</v>
      </c>
      <c r="B101" s="94" t="s">
        <v>145</v>
      </c>
      <c r="C101" s="247" t="s">
        <v>340</v>
      </c>
      <c r="D101" s="242">
        <v>0</v>
      </c>
      <c r="E101" s="249" t="s">
        <v>341</v>
      </c>
      <c r="F101" s="109"/>
      <c r="G101" s="423">
        <v>0</v>
      </c>
      <c r="K101" s="33"/>
    </row>
    <row r="102" spans="1:11" s="32" customFormat="1" ht="12.75">
      <c r="A102" s="94" t="s">
        <v>146</v>
      </c>
      <c r="B102" s="94" t="s">
        <v>147</v>
      </c>
      <c r="C102" s="247" t="s">
        <v>344</v>
      </c>
      <c r="D102" s="242">
        <v>0</v>
      </c>
      <c r="E102" s="249" t="s">
        <v>345</v>
      </c>
      <c r="F102" s="109"/>
      <c r="G102" s="423">
        <v>0</v>
      </c>
      <c r="K102" s="33"/>
    </row>
    <row r="103" spans="1:7" s="32" customFormat="1" ht="12.75">
      <c r="A103" s="94" t="s">
        <v>148</v>
      </c>
      <c r="B103" s="94" t="s">
        <v>149</v>
      </c>
      <c r="C103" s="247" t="s">
        <v>340</v>
      </c>
      <c r="D103" s="242">
        <v>0</v>
      </c>
      <c r="E103" s="249" t="s">
        <v>348</v>
      </c>
      <c r="F103" s="109"/>
      <c r="G103" s="423">
        <v>0</v>
      </c>
    </row>
    <row r="104" spans="1:7" ht="12.75">
      <c r="A104" s="78" t="s">
        <v>150</v>
      </c>
      <c r="B104" s="77" t="s">
        <v>151</v>
      </c>
      <c r="C104" s="241" t="s">
        <v>333</v>
      </c>
      <c r="D104" s="242"/>
      <c r="E104" s="243" t="s">
        <v>334</v>
      </c>
      <c r="F104" s="84"/>
      <c r="G104" s="423">
        <v>0</v>
      </c>
    </row>
    <row r="105" spans="1:7" ht="12.75">
      <c r="A105" s="78" t="s">
        <v>152</v>
      </c>
      <c r="B105" s="77" t="s">
        <v>153</v>
      </c>
      <c r="C105" s="241" t="s">
        <v>337</v>
      </c>
      <c r="D105" s="242">
        <v>0</v>
      </c>
      <c r="E105" s="243" t="s">
        <v>334</v>
      </c>
      <c r="F105" s="84"/>
      <c r="G105" s="423">
        <f>SUM(D105*F105)</f>
        <v>0</v>
      </c>
    </row>
    <row r="106" spans="1:7" ht="18.75">
      <c r="A106" s="102" t="s">
        <v>154</v>
      </c>
      <c r="B106" s="70" t="s">
        <v>190</v>
      </c>
      <c r="C106" s="110"/>
      <c r="D106" s="69"/>
      <c r="E106" s="245"/>
      <c r="F106" s="69"/>
      <c r="G106" s="425">
        <f>$G$8*9.52/100</f>
        <v>0</v>
      </c>
    </row>
    <row r="107" spans="1:7" ht="12.75">
      <c r="A107" s="78"/>
      <c r="B107" s="78"/>
      <c r="C107" s="78"/>
      <c r="D107" s="78"/>
      <c r="E107" s="78"/>
      <c r="F107" s="78"/>
      <c r="G107" s="112"/>
    </row>
    <row r="108" spans="1:7" ht="18.75">
      <c r="A108" s="78"/>
      <c r="B108" s="113" t="s">
        <v>156</v>
      </c>
      <c r="C108" s="78"/>
      <c r="D108" s="78"/>
      <c r="E108" s="78"/>
      <c r="F108" s="78"/>
      <c r="G108" s="255">
        <f>G106+G8-G55</f>
        <v>0</v>
      </c>
    </row>
    <row r="109" spans="1:7" ht="16.5" customHeight="1">
      <c r="A109" s="78"/>
      <c r="B109" s="78"/>
      <c r="C109" s="78"/>
      <c r="D109" s="78"/>
      <c r="E109" s="78"/>
      <c r="F109" s="78"/>
      <c r="G109" s="112"/>
    </row>
    <row r="110" spans="1:7" ht="13.5">
      <c r="A110" s="117" t="s">
        <v>157</v>
      </c>
      <c r="B110" s="78"/>
      <c r="C110" s="78"/>
      <c r="D110" s="78"/>
      <c r="E110" s="78"/>
      <c r="F110" s="78"/>
      <c r="G110" s="112"/>
    </row>
    <row r="111" ht="13.5">
      <c r="A111" s="256" t="s">
        <v>191</v>
      </c>
    </row>
    <row r="114" spans="1:7" ht="12.75" customHeight="1">
      <c r="A114" s="500" t="s">
        <v>165</v>
      </c>
      <c r="B114" s="500"/>
      <c r="C114" s="500"/>
      <c r="D114" s="500"/>
      <c r="E114" s="500"/>
      <c r="F114" s="500"/>
      <c r="G114" s="500"/>
    </row>
    <row r="115" spans="1:7" ht="12.75" customHeight="1">
      <c r="A115" s="501" t="s">
        <v>167</v>
      </c>
      <c r="B115" s="501"/>
      <c r="C115" s="502" t="s">
        <v>168</v>
      </c>
      <c r="D115" s="502"/>
      <c r="E115" s="502" t="s">
        <v>169</v>
      </c>
      <c r="F115" s="502"/>
      <c r="G115" s="426" t="s">
        <v>170</v>
      </c>
    </row>
    <row r="116" spans="1:10" ht="12.75" customHeight="1">
      <c r="A116" s="498" t="s">
        <v>213</v>
      </c>
      <c r="B116" s="498"/>
      <c r="C116" s="499"/>
      <c r="D116" s="499"/>
      <c r="E116" s="499"/>
      <c r="F116" s="499"/>
      <c r="G116" s="417" t="e">
        <f>$G$108*J116</f>
        <v>#DIV/0!</v>
      </c>
      <c r="I116" s="418">
        <f>C116*E116</f>
        <v>0</v>
      </c>
      <c r="J116" s="418" t="e">
        <f>I116/$I$119</f>
        <v>#DIV/0!</v>
      </c>
    </row>
    <row r="117" spans="1:10" ht="12.75" customHeight="1">
      <c r="A117" s="498" t="s">
        <v>215</v>
      </c>
      <c r="B117" s="498"/>
      <c r="C117" s="499"/>
      <c r="D117" s="499"/>
      <c r="E117" s="499"/>
      <c r="F117" s="499"/>
      <c r="G117" s="417" t="e">
        <f>$G$108*J117</f>
        <v>#DIV/0!</v>
      </c>
      <c r="I117" s="418">
        <f>C117*E117</f>
        <v>0</v>
      </c>
      <c r="J117" s="418" t="e">
        <f>I117/$I$119</f>
        <v>#DIV/0!</v>
      </c>
    </row>
    <row r="118" spans="1:10" ht="12.75" customHeight="1">
      <c r="A118" s="496" t="s">
        <v>178</v>
      </c>
      <c r="B118" s="496"/>
      <c r="C118" s="497"/>
      <c r="D118" s="497"/>
      <c r="E118" s="497"/>
      <c r="F118" s="497"/>
      <c r="G118" s="417" t="e">
        <f>$G$108*J118</f>
        <v>#DIV/0!</v>
      </c>
      <c r="I118" s="418">
        <f>C118*E118</f>
        <v>0</v>
      </c>
      <c r="J118" s="418" t="e">
        <f>I118/$I$119</f>
        <v>#DIV/0!</v>
      </c>
    </row>
    <row r="119" spans="1:10" ht="12.75" customHeight="1">
      <c r="A119" s="498" t="s">
        <v>216</v>
      </c>
      <c r="B119" s="498"/>
      <c r="C119" s="498"/>
      <c r="D119" s="498"/>
      <c r="E119" s="498"/>
      <c r="F119" s="498"/>
      <c r="G119" s="417" t="e">
        <f>SUM(G116:G118)</f>
        <v>#DIV/0!</v>
      </c>
      <c r="I119" s="418">
        <f>SUM(I116:I118)</f>
        <v>0</v>
      </c>
      <c r="J119" s="418" t="e">
        <f>I119/$I$119</f>
        <v>#DIV/0!</v>
      </c>
    </row>
  </sheetData>
  <sheetProtection selectLockedCells="1" selectUnlockedCells="1"/>
  <mergeCells count="20">
    <mergeCell ref="A1:G1"/>
    <mergeCell ref="A2:G2"/>
    <mergeCell ref="A3:B3"/>
    <mergeCell ref="C3:G3"/>
    <mergeCell ref="C5:D5"/>
    <mergeCell ref="B8:F8"/>
    <mergeCell ref="A114:G114"/>
    <mergeCell ref="A115:B115"/>
    <mergeCell ref="C115:D115"/>
    <mergeCell ref="E115:F115"/>
    <mergeCell ref="A116:B116"/>
    <mergeCell ref="C116:D116"/>
    <mergeCell ref="E116:F116"/>
    <mergeCell ref="A117:B117"/>
    <mergeCell ref="C117:D117"/>
    <mergeCell ref="E117:F117"/>
    <mergeCell ref="A118:B118"/>
    <mergeCell ref="C118:D118"/>
    <mergeCell ref="E118:F118"/>
    <mergeCell ref="A119:F119"/>
  </mergeCells>
  <printOptions/>
  <pageMargins left="0.5513888888888889" right="0.2361111111111111" top="0.829861111111111" bottom="0.7083333333333334" header="0.5118055555555555" footer="0.5118055555555555"/>
  <pageSetup horizontalDpi="300" verticalDpi="300" orientation="portrait" paperSize="9" scale="67" r:id="rId2"/>
  <headerFooter alignWithMargins="0">
    <oddHeader xml:space="preserve">&amp;C&amp;"Arial,Grassetto"&amp;12ALLEGATO 4. SCHEDA PREVENTIVO COSTI FORFETTARI </oddHeader>
  </headerFooter>
  <rowBreaks count="2" manualBreakCount="2">
    <brk id="63" max="255" man="1"/>
    <brk id="111" max="255" man="1"/>
  </rowBreaks>
  <legacyDrawing r:id="rId1"/>
</worksheet>
</file>

<file path=xl/worksheets/sheet14.xml><?xml version="1.0" encoding="utf-8"?>
<worksheet xmlns="http://schemas.openxmlformats.org/spreadsheetml/2006/main" xmlns:r="http://schemas.openxmlformats.org/officeDocument/2006/relationships">
  <sheetPr codeName="Foglio19"/>
  <dimension ref="A1:L28"/>
  <sheetViews>
    <sheetView zoomScale="70" zoomScaleNormal="70" zoomScaleSheetLayoutView="73" workbookViewId="0" topLeftCell="A1">
      <selection activeCell="A1" sqref="A1"/>
    </sheetView>
  </sheetViews>
  <sheetFormatPr defaultColWidth="9.140625" defaultRowHeight="12.75"/>
  <cols>
    <col min="1" max="1" width="12.140625" style="25" customWidth="1"/>
    <col min="2" max="2" width="39.7109375" style="25" customWidth="1"/>
    <col min="3" max="3" width="69.7109375" style="25" customWidth="1"/>
    <col min="4" max="4" width="21.8515625" style="25" customWidth="1"/>
    <col min="5" max="5" width="12.7109375" style="25" customWidth="1"/>
    <col min="6" max="6" width="13.28125" style="25" customWidth="1"/>
    <col min="7" max="7" width="21.421875" style="25" customWidth="1"/>
    <col min="8" max="12" width="0" style="27" hidden="1" customWidth="1"/>
    <col min="13" max="16384" width="9.140625" style="25" customWidth="1"/>
  </cols>
  <sheetData>
    <row r="1" spans="1:7" s="14" customFormat="1" ht="38.25" customHeight="1">
      <c r="A1" s="466" t="s">
        <v>218</v>
      </c>
      <c r="B1" s="466"/>
      <c r="C1" s="466"/>
      <c r="D1" s="466"/>
      <c r="E1" s="466"/>
      <c r="F1" s="466"/>
      <c r="G1" s="466"/>
    </row>
    <row r="2" spans="1:12" s="33" customFormat="1" ht="18.75">
      <c r="A2" s="459" t="s">
        <v>303</v>
      </c>
      <c r="B2" s="459"/>
      <c r="C2" s="459"/>
      <c r="D2" s="459"/>
      <c r="E2" s="459"/>
      <c r="F2" s="459"/>
      <c r="G2" s="459"/>
      <c r="H2" s="32"/>
      <c r="I2" s="32"/>
      <c r="J2" s="32"/>
      <c r="K2" s="32"/>
      <c r="L2" s="32"/>
    </row>
    <row r="3" spans="1:12" s="33" customFormat="1" ht="18.75">
      <c r="A3" s="459" t="s">
        <v>318</v>
      </c>
      <c r="B3" s="459"/>
      <c r="C3" s="459"/>
      <c r="D3" s="459"/>
      <c r="E3" s="459"/>
      <c r="F3" s="459"/>
      <c r="G3" s="459"/>
      <c r="H3" s="32"/>
      <c r="I3" s="32"/>
      <c r="J3" s="32"/>
      <c r="K3" s="32"/>
      <c r="L3" s="32"/>
    </row>
    <row r="4" spans="1:12" s="33" customFormat="1" ht="15.75" customHeight="1">
      <c r="A4" s="460" t="s">
        <v>304</v>
      </c>
      <c r="B4" s="460"/>
      <c r="C4" s="467"/>
      <c r="D4" s="467"/>
      <c r="E4" s="467"/>
      <c r="F4" s="467"/>
      <c r="G4" s="467"/>
      <c r="H4" s="32"/>
      <c r="I4" s="32"/>
      <c r="J4" s="32"/>
      <c r="K4" s="32"/>
      <c r="L4" s="32"/>
    </row>
    <row r="5" spans="1:12" s="33" customFormat="1" ht="12.75" customHeight="1">
      <c r="A5" s="34"/>
      <c r="B5" s="34"/>
      <c r="C5" s="35"/>
      <c r="D5" s="36"/>
      <c r="E5" s="36"/>
      <c r="F5" s="36"/>
      <c r="G5" s="233"/>
      <c r="H5" s="32"/>
      <c r="I5" s="32"/>
      <c r="J5" s="32"/>
      <c r="K5" s="32"/>
      <c r="L5" s="32"/>
    </row>
    <row r="6" spans="1:12" s="33" customFormat="1" ht="21.75" customHeight="1">
      <c r="A6" s="38"/>
      <c r="B6" s="39" t="s">
        <v>305</v>
      </c>
      <c r="C6" s="65" t="s">
        <v>253</v>
      </c>
      <c r="D6" s="41"/>
      <c r="E6" s="38"/>
      <c r="F6" s="38"/>
      <c r="G6" s="234" t="s">
        <v>306</v>
      </c>
      <c r="H6" s="32"/>
      <c r="I6" s="32"/>
      <c r="J6" s="32"/>
      <c r="K6" s="32"/>
      <c r="L6" s="32"/>
    </row>
    <row r="7" spans="1:12" s="33" customFormat="1" ht="16.5" customHeight="1">
      <c r="A7" s="38"/>
      <c r="B7" s="43"/>
      <c r="C7" s="44"/>
      <c r="D7" s="45"/>
      <c r="E7" s="46"/>
      <c r="F7" s="38"/>
      <c r="G7" s="234"/>
      <c r="H7" s="32"/>
      <c r="I7" s="32"/>
      <c r="J7" s="32"/>
      <c r="K7" s="32"/>
      <c r="L7" s="32"/>
    </row>
    <row r="8" spans="1:12" s="54" customFormat="1" ht="37.5" customHeight="1">
      <c r="A8" s="47" t="s">
        <v>307</v>
      </c>
      <c r="B8" s="48" t="s">
        <v>308</v>
      </c>
      <c r="C8" s="48" t="s">
        <v>268</v>
      </c>
      <c r="D8" s="48" t="s">
        <v>250</v>
      </c>
      <c r="E8" s="49" t="s">
        <v>309</v>
      </c>
      <c r="F8" s="47" t="s">
        <v>310</v>
      </c>
      <c r="G8" s="47" t="s">
        <v>311</v>
      </c>
      <c r="H8" s="427" t="s">
        <v>219</v>
      </c>
      <c r="I8" s="427" t="s">
        <v>313</v>
      </c>
      <c r="J8" s="428" t="s">
        <v>264</v>
      </c>
      <c r="K8" s="428" t="s">
        <v>314</v>
      </c>
      <c r="L8" s="53"/>
    </row>
    <row r="9" spans="1:12" ht="72.75" customHeight="1">
      <c r="A9" s="55" t="s">
        <v>197</v>
      </c>
      <c r="B9" s="55" t="s">
        <v>198</v>
      </c>
      <c r="C9" s="429" t="s">
        <v>199</v>
      </c>
      <c r="D9" s="55" t="s">
        <v>200</v>
      </c>
      <c r="E9" s="430"/>
      <c r="F9" s="430"/>
      <c r="G9" s="431">
        <f aca="true" t="shared" si="0" ref="G9:G18">(J9*E9)+(K9*E9*F9)</f>
        <v>0</v>
      </c>
      <c r="H9" s="25">
        <f aca="true" t="shared" si="1" ref="H9:H18">IF(E9&lt;51,1,IF(E9&lt;101,2,IF(E9&lt;251,3,IF(E9&lt;451,4,IF(E9&lt;601,5,IF(E9&lt;751,6,IF(E9&lt;901,7,IF(E9&lt;1201,8,9))))))))</f>
        <v>1</v>
      </c>
      <c r="I9" s="25">
        <f>VLOOKUP(D9,'[1]matrice SRP'!$A$4:$C$11,3,FALSE)</f>
        <v>4</v>
      </c>
      <c r="J9" s="432">
        <f>INDEX('[1]matrice SRP'!$D$4:$L$11,I9,H9)</f>
        <v>233.8</v>
      </c>
      <c r="K9" s="433">
        <f>INDEX('[1]matrice SFA'!$D$4:$L$11,I9,H9)</f>
        <v>2</v>
      </c>
      <c r="L9" s="25"/>
    </row>
    <row r="10" spans="1:12" ht="61.5" customHeight="1">
      <c r="A10" s="55" t="s">
        <v>197</v>
      </c>
      <c r="B10" s="55" t="s">
        <v>198</v>
      </c>
      <c r="C10" s="429" t="s">
        <v>201</v>
      </c>
      <c r="D10" s="55" t="s">
        <v>200</v>
      </c>
      <c r="E10" s="430"/>
      <c r="F10" s="430"/>
      <c r="G10" s="431">
        <f t="shared" si="0"/>
        <v>0</v>
      </c>
      <c r="H10" s="25">
        <f t="shared" si="1"/>
        <v>1</v>
      </c>
      <c r="I10" s="25">
        <f>VLOOKUP(D10,'[1]matrice SRP'!$A$4:$C$11,3,FALSE)</f>
        <v>4</v>
      </c>
      <c r="J10" s="432">
        <f>INDEX('[1]matrice SRP'!$D$4:$L$11,I10,H10)</f>
        <v>233.8</v>
      </c>
      <c r="K10" s="433">
        <f>INDEX('[1]matrice SFA'!$D$4:$L$11,I10,H10)</f>
        <v>2</v>
      </c>
      <c r="L10" s="25"/>
    </row>
    <row r="11" spans="1:12" ht="69" customHeight="1">
      <c r="A11" s="55" t="s">
        <v>197</v>
      </c>
      <c r="B11" s="55" t="s">
        <v>198</v>
      </c>
      <c r="C11" s="429" t="s">
        <v>202</v>
      </c>
      <c r="D11" s="55" t="s">
        <v>200</v>
      </c>
      <c r="E11" s="430"/>
      <c r="F11" s="430"/>
      <c r="G11" s="431">
        <f t="shared" si="0"/>
        <v>0</v>
      </c>
      <c r="H11" s="25">
        <f t="shared" si="1"/>
        <v>1</v>
      </c>
      <c r="I11" s="25">
        <f>VLOOKUP(D11,'[1]matrice SRP'!$A$4:$C$11,3,FALSE)</f>
        <v>4</v>
      </c>
      <c r="J11" s="432">
        <f>INDEX('[1]matrice SRP'!$D$4:$L$11,I11,H11)</f>
        <v>233.8</v>
      </c>
      <c r="K11" s="433">
        <f>INDEX('[1]matrice SFA'!$D$4:$L$11,I11,H11)</f>
        <v>2</v>
      </c>
      <c r="L11" s="25"/>
    </row>
    <row r="12" spans="1:12" ht="49.5" customHeight="1">
      <c r="A12" s="55" t="s">
        <v>197</v>
      </c>
      <c r="B12" s="55" t="s">
        <v>198</v>
      </c>
      <c r="C12" s="429" t="s">
        <v>203</v>
      </c>
      <c r="D12" s="55" t="s">
        <v>200</v>
      </c>
      <c r="E12" s="430"/>
      <c r="F12" s="430"/>
      <c r="G12" s="431">
        <f t="shared" si="0"/>
        <v>0</v>
      </c>
      <c r="H12" s="25">
        <f t="shared" si="1"/>
        <v>1</v>
      </c>
      <c r="I12" s="25">
        <f>VLOOKUP(D12,'[1]matrice SRP'!$A$4:$C$11,3,FALSE)</f>
        <v>4</v>
      </c>
      <c r="J12" s="432">
        <f>INDEX('[1]matrice SRP'!$D$4:$L$11,I12,H12)</f>
        <v>233.8</v>
      </c>
      <c r="K12" s="433">
        <f>INDEX('[1]matrice SFA'!$D$4:$L$11,I12,H12)</f>
        <v>2</v>
      </c>
      <c r="L12" s="25"/>
    </row>
    <row r="13" spans="1:12" ht="49.5" customHeight="1">
      <c r="A13" s="55" t="s">
        <v>197</v>
      </c>
      <c r="B13" s="55" t="s">
        <v>198</v>
      </c>
      <c r="C13" s="429" t="s">
        <v>204</v>
      </c>
      <c r="D13" s="55" t="s">
        <v>200</v>
      </c>
      <c r="E13" s="430"/>
      <c r="F13" s="430"/>
      <c r="G13" s="431">
        <f t="shared" si="0"/>
        <v>0</v>
      </c>
      <c r="H13" s="25">
        <f t="shared" si="1"/>
        <v>1</v>
      </c>
      <c r="I13" s="25">
        <f>VLOOKUP(D13,'[1]matrice SRP'!$A$4:$C$11,3,FALSE)</f>
        <v>4</v>
      </c>
      <c r="J13" s="432">
        <f>INDEX('[1]matrice SRP'!$D$4:$L$11,I13,H13)</f>
        <v>233.8</v>
      </c>
      <c r="K13" s="433">
        <f>INDEX('[1]matrice SFA'!$D$4:$L$11,I13,H13)</f>
        <v>2</v>
      </c>
      <c r="L13" s="25"/>
    </row>
    <row r="14" spans="1:12" ht="49.5" customHeight="1">
      <c r="A14" s="55" t="s">
        <v>197</v>
      </c>
      <c r="B14" s="55" t="s">
        <v>198</v>
      </c>
      <c r="C14" s="429" t="s">
        <v>205</v>
      </c>
      <c r="D14" s="55" t="s">
        <v>200</v>
      </c>
      <c r="E14" s="430"/>
      <c r="F14" s="430"/>
      <c r="G14" s="431">
        <f t="shared" si="0"/>
        <v>0</v>
      </c>
      <c r="H14" s="25">
        <f t="shared" si="1"/>
        <v>1</v>
      </c>
      <c r="I14" s="25">
        <f>VLOOKUP(D14,'[1]matrice SRP'!$A$4:$C$11,3,FALSE)</f>
        <v>4</v>
      </c>
      <c r="J14" s="432">
        <f>INDEX('[1]matrice SRP'!$D$4:$L$11,I14,H14)</f>
        <v>233.8</v>
      </c>
      <c r="K14" s="433">
        <f>INDEX('[1]matrice SFA'!$D$4:$L$11,I14,H14)</f>
        <v>2</v>
      </c>
      <c r="L14" s="25"/>
    </row>
    <row r="15" spans="1:12" ht="47.25" customHeight="1">
      <c r="A15" s="55" t="s">
        <v>197</v>
      </c>
      <c r="B15" s="55" t="s">
        <v>206</v>
      </c>
      <c r="C15" s="429" t="s">
        <v>207</v>
      </c>
      <c r="D15" s="55" t="s">
        <v>200</v>
      </c>
      <c r="E15" s="430"/>
      <c r="F15" s="430"/>
      <c r="G15" s="431">
        <f t="shared" si="0"/>
        <v>0</v>
      </c>
      <c r="H15" s="25">
        <f t="shared" si="1"/>
        <v>1</v>
      </c>
      <c r="I15" s="25">
        <f>VLOOKUP(D15,'[1]matrice SRP'!$A$4:$C$11,3,FALSE)</f>
        <v>4</v>
      </c>
      <c r="J15" s="432">
        <f>INDEX('[1]matrice SRP'!$D$4:$L$11,I15,H15)</f>
        <v>233.8</v>
      </c>
      <c r="K15" s="433">
        <f>INDEX('[1]matrice SFA'!$D$4:$L$11,I15,H15)</f>
        <v>2</v>
      </c>
      <c r="L15" s="25"/>
    </row>
    <row r="16" spans="1:12" ht="47.25" customHeight="1">
      <c r="A16" s="55" t="s">
        <v>197</v>
      </c>
      <c r="B16" s="55" t="s">
        <v>208</v>
      </c>
      <c r="C16" s="429" t="s">
        <v>209</v>
      </c>
      <c r="D16" s="55" t="s">
        <v>200</v>
      </c>
      <c r="E16" s="430"/>
      <c r="F16" s="430"/>
      <c r="G16" s="431">
        <f t="shared" si="0"/>
        <v>0</v>
      </c>
      <c r="H16" s="25">
        <f t="shared" si="1"/>
        <v>1</v>
      </c>
      <c r="I16" s="25">
        <f>VLOOKUP(D16,'[1]matrice SRP'!$A$4:$C$11,3,FALSE)</f>
        <v>4</v>
      </c>
      <c r="J16" s="432">
        <f>INDEX('[1]matrice SRP'!$D$4:$L$11,I16,H16)</f>
        <v>233.8</v>
      </c>
      <c r="K16" s="433">
        <f>INDEX('[1]matrice SFA'!$D$4:$L$11,I16,H16)</f>
        <v>2</v>
      </c>
      <c r="L16" s="25"/>
    </row>
    <row r="17" spans="1:11" s="25" customFormat="1" ht="47.25" customHeight="1">
      <c r="A17" s="55" t="s">
        <v>197</v>
      </c>
      <c r="B17" s="55" t="s">
        <v>208</v>
      </c>
      <c r="C17" s="56" t="s">
        <v>210</v>
      </c>
      <c r="D17" s="55" t="s">
        <v>200</v>
      </c>
      <c r="E17" s="430"/>
      <c r="F17" s="430"/>
      <c r="G17" s="431">
        <f t="shared" si="0"/>
        <v>0</v>
      </c>
      <c r="H17" s="25">
        <f t="shared" si="1"/>
        <v>1</v>
      </c>
      <c r="I17" s="25">
        <f>VLOOKUP(D17,'[1]matrice SRP'!$A$4:$C$11,3,FALSE)</f>
        <v>4</v>
      </c>
      <c r="J17" s="432">
        <f>INDEX('[1]matrice SRP'!$D$4:$L$11,I17,H17)</f>
        <v>233.8</v>
      </c>
      <c r="K17" s="433">
        <f>INDEX('[1]matrice SFA'!$D$4:$L$11,I17,H17)</f>
        <v>2</v>
      </c>
    </row>
    <row r="18" spans="1:11" s="25" customFormat="1" ht="47.25" customHeight="1">
      <c r="A18" s="55" t="s">
        <v>197</v>
      </c>
      <c r="B18" s="55" t="s">
        <v>208</v>
      </c>
      <c r="C18" s="56" t="s">
        <v>211</v>
      </c>
      <c r="D18" s="55" t="s">
        <v>200</v>
      </c>
      <c r="E18" s="430"/>
      <c r="F18" s="430"/>
      <c r="G18" s="431">
        <f t="shared" si="0"/>
        <v>0</v>
      </c>
      <c r="H18" s="25">
        <f t="shared" si="1"/>
        <v>1</v>
      </c>
      <c r="I18" s="25">
        <f>VLOOKUP(D18,'[1]matrice SRP'!$A$4:$C$11,3,FALSE)</f>
        <v>4</v>
      </c>
      <c r="J18" s="432">
        <f>INDEX('[1]matrice SRP'!$D$4:$L$11,I18,H18)</f>
        <v>233.8</v>
      </c>
      <c r="K18" s="433">
        <f>INDEX('[1]matrice SFA'!$D$4:$L$11,I18,H18)</f>
        <v>2</v>
      </c>
    </row>
    <row r="19" spans="5:7" ht="12.75" hidden="1">
      <c r="E19" s="434"/>
      <c r="F19" s="435" t="b">
        <f>IF(G9&gt;0,G9,IF(G10&gt;0,G10,IF(G11&gt;0,G11,IF(G12&gt;0,G12,IF(G13&gt;0,G13,IF(G14&gt;0,G14,IF(G15&gt;0,G15,IF(G16&gt;0,G16))))))))</f>
        <v>0</v>
      </c>
      <c r="G19" s="435" t="b">
        <f>IF(G17&gt;0,G17,IF(G18&gt;0,G18))</f>
        <v>0</v>
      </c>
    </row>
    <row r="20" spans="5:7" ht="12.75" hidden="1">
      <c r="E20" s="434"/>
      <c r="F20" s="435"/>
      <c r="G20" s="435" t="b">
        <f>IF(G19&lt;&gt;FALSE,G19,IF(F19&lt;&gt;FALSE,F19))</f>
        <v>0</v>
      </c>
    </row>
    <row r="21" spans="6:7" ht="12.75">
      <c r="F21" s="434"/>
      <c r="G21" s="434"/>
    </row>
    <row r="23" spans="1:7" ht="12.75" customHeight="1">
      <c r="A23" s="500" t="s">
        <v>165</v>
      </c>
      <c r="B23" s="500"/>
      <c r="C23" s="500"/>
      <c r="D23" s="500"/>
      <c r="E23" s="500"/>
      <c r="F23" s="500"/>
      <c r="G23" s="500"/>
    </row>
    <row r="24" spans="1:7" ht="12.75" customHeight="1">
      <c r="A24" s="501" t="s">
        <v>167</v>
      </c>
      <c r="B24" s="501"/>
      <c r="C24" s="502" t="s">
        <v>168</v>
      </c>
      <c r="D24" s="502"/>
      <c r="E24" s="502" t="s">
        <v>169</v>
      </c>
      <c r="F24" s="502"/>
      <c r="G24" s="416" t="s">
        <v>170</v>
      </c>
    </row>
    <row r="25" spans="1:9" ht="12.75" customHeight="1">
      <c r="A25" s="498" t="s">
        <v>213</v>
      </c>
      <c r="B25" s="498"/>
      <c r="C25" s="499"/>
      <c r="D25" s="499"/>
      <c r="E25" s="499"/>
      <c r="F25" s="499"/>
      <c r="G25" s="436" t="e">
        <f>$G$20*I25</f>
        <v>#DIV/0!</v>
      </c>
      <c r="H25" s="437">
        <f>C25*E25</f>
        <v>0</v>
      </c>
      <c r="I25" s="438" t="e">
        <f>H25/$H$28</f>
        <v>#DIV/0!</v>
      </c>
    </row>
    <row r="26" spans="1:9" ht="12.75" customHeight="1">
      <c r="A26" s="498" t="s">
        <v>215</v>
      </c>
      <c r="B26" s="498"/>
      <c r="C26" s="499"/>
      <c r="D26" s="499"/>
      <c r="E26" s="499"/>
      <c r="F26" s="499"/>
      <c r="G26" s="436" t="e">
        <f>$G$20*I26</f>
        <v>#DIV/0!</v>
      </c>
      <c r="H26" s="437">
        <f>C26*E26</f>
        <v>0</v>
      </c>
      <c r="I26" s="438" t="e">
        <f>H26/$H$28</f>
        <v>#DIV/0!</v>
      </c>
    </row>
    <row r="27" spans="1:9" ht="12.75" customHeight="1">
      <c r="A27" s="496" t="s">
        <v>178</v>
      </c>
      <c r="B27" s="496"/>
      <c r="C27" s="497"/>
      <c r="D27" s="497"/>
      <c r="E27" s="497"/>
      <c r="F27" s="497"/>
      <c r="G27" s="436" t="e">
        <f>$G$20*I27</f>
        <v>#DIV/0!</v>
      </c>
      <c r="H27" s="437">
        <f>C27*E27</f>
        <v>0</v>
      </c>
      <c r="I27" s="438" t="e">
        <f>H27/$H$28</f>
        <v>#DIV/0!</v>
      </c>
    </row>
    <row r="28" spans="1:9" ht="12.75" customHeight="1">
      <c r="A28" s="498" t="s">
        <v>216</v>
      </c>
      <c r="B28" s="498"/>
      <c r="C28" s="498"/>
      <c r="D28" s="498"/>
      <c r="E28" s="498"/>
      <c r="F28" s="498"/>
      <c r="G28" s="436" t="e">
        <f>SUM(G25:G27)</f>
        <v>#DIV/0!</v>
      </c>
      <c r="H28" s="437">
        <f>SUM(H25:H27)</f>
        <v>0</v>
      </c>
      <c r="I28" s="438" t="e">
        <f>H28/$H$28</f>
        <v>#DIV/0!</v>
      </c>
    </row>
  </sheetData>
  <sheetProtection selectLockedCells="1" selectUnlockedCells="1"/>
  <mergeCells count="19">
    <mergeCell ref="A1:G1"/>
    <mergeCell ref="A2:G2"/>
    <mergeCell ref="A3:G3"/>
    <mergeCell ref="A4:B4"/>
    <mergeCell ref="C4:G4"/>
    <mergeCell ref="A23:G23"/>
    <mergeCell ref="A24:B24"/>
    <mergeCell ref="C24:D24"/>
    <mergeCell ref="E24:F24"/>
    <mergeCell ref="A25:B25"/>
    <mergeCell ref="C25:D25"/>
    <mergeCell ref="E25:F25"/>
    <mergeCell ref="A26:B26"/>
    <mergeCell ref="C26:D26"/>
    <mergeCell ref="E26:F26"/>
    <mergeCell ref="A27:B27"/>
    <mergeCell ref="C27:D27"/>
    <mergeCell ref="E27:F27"/>
    <mergeCell ref="A28:F28"/>
  </mergeCells>
  <printOptions/>
  <pageMargins left="0.6798611111111111" right="0.3402777777777778" top="0.5902777777777778" bottom="0.6402777777777777" header="0.5118055555555555" footer="0.5118055555555555"/>
  <pageSetup horizontalDpi="300" verticalDpi="300" orientation="landscape" paperSize="9" scale="67" r:id="rId2"/>
  <rowBreaks count="1" manualBreakCount="1">
    <brk id="18" max="255" man="1"/>
  </rowBreaks>
  <legacyDrawing r:id="rId1"/>
</worksheet>
</file>

<file path=xl/worksheets/sheet15.xml><?xml version="1.0" encoding="utf-8"?>
<worksheet xmlns="http://schemas.openxmlformats.org/spreadsheetml/2006/main" xmlns:r="http://schemas.openxmlformats.org/officeDocument/2006/relationships">
  <sheetPr codeName="Foglio13"/>
  <dimension ref="A1:A1"/>
  <sheetViews>
    <sheetView workbookViewId="0" topLeftCell="A1">
      <selection activeCell="A1" sqref="A1"/>
    </sheetView>
  </sheetViews>
  <sheetFormatPr defaultColWidth="9.140625" defaultRowHeight="12.75"/>
  <cols>
    <col min="1" max="16384" width="9.140625" style="439"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2"/>
  <legacyDrawing r:id="rId1"/>
</worksheet>
</file>

<file path=xl/worksheets/sheet16.xml><?xml version="1.0" encoding="utf-8"?>
<worksheet xmlns="http://schemas.openxmlformats.org/spreadsheetml/2006/main" xmlns:r="http://schemas.openxmlformats.org/officeDocument/2006/relationships">
  <sheetPr codeName="Foglio14"/>
  <dimension ref="A1:A1"/>
  <sheetViews>
    <sheetView workbookViewId="0" topLeftCell="A1">
      <selection activeCell="A1" sqref="A1"/>
    </sheetView>
  </sheetViews>
  <sheetFormatPr defaultColWidth="9.140625" defaultRowHeight="12.75"/>
  <cols>
    <col min="1" max="16384" width="9.140625" style="439"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2"/>
  <legacyDrawing r:id="rId1"/>
</worksheet>
</file>

<file path=xl/worksheets/sheet17.xml><?xml version="1.0" encoding="utf-8"?>
<worksheet xmlns="http://schemas.openxmlformats.org/spreadsheetml/2006/main" xmlns:r="http://schemas.openxmlformats.org/officeDocument/2006/relationships">
  <sheetPr codeName="Foglio16"/>
  <dimension ref="A1:A1"/>
  <sheetViews>
    <sheetView workbookViewId="0" topLeftCell="A1">
      <selection activeCell="A1" sqref="A1"/>
    </sheetView>
  </sheetViews>
  <sheetFormatPr defaultColWidth="9.140625" defaultRowHeight="12.75"/>
  <cols>
    <col min="1" max="16384" width="9.140625" style="439"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2"/>
  <legacyDrawing r:id="rId1"/>
</worksheet>
</file>

<file path=xl/worksheets/sheet18.xml><?xml version="1.0" encoding="utf-8"?>
<worksheet xmlns="http://schemas.openxmlformats.org/spreadsheetml/2006/main" xmlns:r="http://schemas.openxmlformats.org/officeDocument/2006/relationships">
  <sheetPr codeName="Foglio20"/>
  <dimension ref="A1:A1"/>
  <sheetViews>
    <sheetView workbookViewId="0" topLeftCell="A1">
      <selection activeCell="A1" sqref="A1"/>
    </sheetView>
  </sheetViews>
  <sheetFormatPr defaultColWidth="9.140625" defaultRowHeight="12.75"/>
  <cols>
    <col min="1" max="16384" width="9.140625" style="439"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oglio15"/>
  <dimension ref="A1:K41"/>
  <sheetViews>
    <sheetView zoomScaleSheetLayoutView="100" workbookViewId="0" topLeftCell="A1">
      <selection activeCell="M11" sqref="M11"/>
    </sheetView>
  </sheetViews>
  <sheetFormatPr defaultColWidth="9.140625" defaultRowHeight="12.75"/>
  <cols>
    <col min="1" max="10" width="9.140625" style="2" customWidth="1"/>
    <col min="11" max="11" width="10.57421875" style="2" customWidth="1"/>
    <col min="12" max="16384" width="9.140625" style="2" customWidth="1"/>
  </cols>
  <sheetData>
    <row r="1" spans="1:11" ht="12.75" customHeight="1">
      <c r="A1" s="453" t="s">
        <v>220</v>
      </c>
      <c r="B1" s="453"/>
      <c r="C1" s="453"/>
      <c r="D1" s="453"/>
      <c r="E1" s="453"/>
      <c r="F1" s="453"/>
      <c r="G1" s="453"/>
      <c r="H1" s="453"/>
      <c r="I1" s="453"/>
      <c r="J1" s="453"/>
      <c r="K1" s="453"/>
    </row>
    <row r="3" spans="1:11" ht="12.75" customHeight="1">
      <c r="A3" s="454" t="s">
        <v>221</v>
      </c>
      <c r="B3" s="454"/>
      <c r="C3" s="454"/>
      <c r="D3" s="454"/>
      <c r="E3" s="454"/>
      <c r="F3" s="454"/>
      <c r="G3" s="454"/>
      <c r="H3" s="454"/>
      <c r="I3" s="454"/>
      <c r="J3" s="454"/>
      <c r="K3" s="454"/>
    </row>
    <row r="5" spans="1:11" ht="12.75" customHeight="1">
      <c r="A5" s="451" t="s">
        <v>222</v>
      </c>
      <c r="B5" s="451"/>
      <c r="C5" s="451"/>
      <c r="D5" s="451"/>
      <c r="E5" s="451"/>
      <c r="F5" s="451"/>
      <c r="G5" s="451"/>
      <c r="H5" s="451"/>
      <c r="I5" s="451"/>
      <c r="J5" s="451"/>
      <c r="K5" s="451"/>
    </row>
    <row r="6" spans="1:11" ht="18" customHeight="1">
      <c r="A6" s="441" t="s">
        <v>223</v>
      </c>
      <c r="B6" s="441"/>
      <c r="C6" s="441"/>
      <c r="D6" s="441"/>
      <c r="E6" s="441"/>
      <c r="F6" s="441"/>
      <c r="G6" s="441"/>
      <c r="H6" s="441"/>
      <c r="I6" s="441"/>
      <c r="J6" s="441"/>
      <c r="K6" s="441"/>
    </row>
    <row r="7" spans="1:11" ht="17.25" customHeight="1">
      <c r="A7" s="452" t="s">
        <v>224</v>
      </c>
      <c r="B7" s="452"/>
      <c r="C7" s="452"/>
      <c r="D7" s="452"/>
      <c r="E7" s="452"/>
      <c r="F7" s="452"/>
      <c r="G7" s="452"/>
      <c r="H7" s="452"/>
      <c r="I7" s="452"/>
      <c r="J7" s="452"/>
      <c r="K7" s="452"/>
    </row>
    <row r="8" spans="1:11" ht="17.25" customHeight="1">
      <c r="A8" s="452"/>
      <c r="B8" s="452"/>
      <c r="C8" s="452"/>
      <c r="D8" s="452"/>
      <c r="E8" s="452"/>
      <c r="F8" s="452"/>
      <c r="G8" s="452"/>
      <c r="H8" s="452"/>
      <c r="I8" s="452"/>
      <c r="J8" s="452"/>
      <c r="K8" s="452"/>
    </row>
    <row r="9" spans="1:11" ht="12.75" customHeight="1">
      <c r="A9" s="451" t="s">
        <v>225</v>
      </c>
      <c r="B9" s="451"/>
      <c r="C9" s="451"/>
      <c r="D9" s="451"/>
      <c r="E9" s="451"/>
      <c r="F9" s="451"/>
      <c r="G9" s="451"/>
      <c r="H9" s="451"/>
      <c r="I9" s="451"/>
      <c r="J9" s="451"/>
      <c r="K9" s="451"/>
    </row>
    <row r="10" spans="1:11" ht="74.25" customHeight="1">
      <c r="A10" s="450" t="s">
        <v>226</v>
      </c>
      <c r="B10" s="450"/>
      <c r="C10" s="450"/>
      <c r="D10" s="450"/>
      <c r="E10" s="450"/>
      <c r="F10" s="450"/>
      <c r="G10" s="450"/>
      <c r="H10" s="450"/>
      <c r="I10" s="450"/>
      <c r="J10" s="450"/>
      <c r="K10" s="450"/>
    </row>
    <row r="11" spans="1:11" ht="129.75" customHeight="1">
      <c r="A11" s="450" t="s">
        <v>227</v>
      </c>
      <c r="B11" s="450"/>
      <c r="C11" s="450"/>
      <c r="D11" s="450"/>
      <c r="E11" s="450"/>
      <c r="F11" s="450"/>
      <c r="G11" s="450"/>
      <c r="H11" s="450"/>
      <c r="I11" s="450"/>
      <c r="J11" s="450"/>
      <c r="K11" s="450"/>
    </row>
    <row r="12" spans="1:11" ht="85.5" customHeight="1">
      <c r="A12" s="450" t="s">
        <v>228</v>
      </c>
      <c r="B12" s="450"/>
      <c r="C12" s="450"/>
      <c r="D12" s="450"/>
      <c r="E12" s="450"/>
      <c r="F12" s="450"/>
      <c r="G12" s="450"/>
      <c r="H12" s="450"/>
      <c r="I12" s="450"/>
      <c r="J12" s="450"/>
      <c r="K12" s="450"/>
    </row>
    <row r="14" spans="1:11" ht="12.75" customHeight="1">
      <c r="A14" s="451" t="s">
        <v>229</v>
      </c>
      <c r="B14" s="451"/>
      <c r="C14" s="451"/>
      <c r="D14" s="451"/>
      <c r="E14" s="451"/>
      <c r="F14" s="451"/>
      <c r="G14" s="451"/>
      <c r="H14" s="451"/>
      <c r="I14" s="451"/>
      <c r="J14" s="451"/>
      <c r="K14" s="451"/>
    </row>
    <row r="16" spans="1:11" ht="12.75" customHeight="1">
      <c r="A16" s="447" t="s">
        <v>230</v>
      </c>
      <c r="B16" s="447"/>
      <c r="C16" s="447"/>
      <c r="D16" s="447"/>
      <c r="E16" s="447"/>
      <c r="F16" s="447"/>
      <c r="G16" s="447"/>
      <c r="H16" s="447"/>
      <c r="I16" s="447"/>
      <c r="J16" s="447"/>
      <c r="K16" s="447"/>
    </row>
    <row r="17" spans="1:11" ht="72.75" customHeight="1">
      <c r="A17" s="445" t="s">
        <v>231</v>
      </c>
      <c r="B17" s="445"/>
      <c r="C17" s="445"/>
      <c r="D17" s="445"/>
      <c r="E17" s="445"/>
      <c r="F17" s="445"/>
      <c r="G17" s="445"/>
      <c r="H17" s="445"/>
      <c r="I17" s="445"/>
      <c r="J17" s="445"/>
      <c r="K17" s="445"/>
    </row>
    <row r="18" spans="1:11" ht="158.25" customHeight="1">
      <c r="A18" s="449" t="s">
        <v>232</v>
      </c>
      <c r="B18" s="449"/>
      <c r="C18" s="449"/>
      <c r="D18" s="449"/>
      <c r="E18" s="449"/>
      <c r="F18" s="449"/>
      <c r="G18" s="449"/>
      <c r="H18" s="449"/>
      <c r="I18" s="449"/>
      <c r="J18" s="449"/>
      <c r="K18" s="449"/>
    </row>
    <row r="19" spans="1:11" ht="44.25" customHeight="1">
      <c r="A19" s="446" t="s">
        <v>233</v>
      </c>
      <c r="B19" s="446"/>
      <c r="C19" s="446"/>
      <c r="D19" s="446"/>
      <c r="E19" s="446"/>
      <c r="F19" s="446"/>
      <c r="G19" s="446"/>
      <c r="H19" s="446"/>
      <c r="I19" s="446"/>
      <c r="J19" s="446"/>
      <c r="K19" s="446"/>
    </row>
    <row r="20" spans="1:11" ht="86.25" customHeight="1">
      <c r="A20" s="448" t="s">
        <v>234</v>
      </c>
      <c r="B20" s="448"/>
      <c r="C20" s="448"/>
      <c r="D20" s="448"/>
      <c r="E20" s="448"/>
      <c r="F20" s="448"/>
      <c r="G20" s="448"/>
      <c r="H20" s="448"/>
      <c r="I20" s="448"/>
      <c r="J20" s="448"/>
      <c r="K20" s="448"/>
    </row>
    <row r="21" spans="1:11" ht="158.25" customHeight="1">
      <c r="A21" s="449" t="s">
        <v>235</v>
      </c>
      <c r="B21" s="449"/>
      <c r="C21" s="449"/>
      <c r="D21" s="449"/>
      <c r="E21" s="449"/>
      <c r="F21" s="449"/>
      <c r="G21" s="449"/>
      <c r="H21" s="449"/>
      <c r="I21" s="449"/>
      <c r="J21" s="449"/>
      <c r="K21" s="449"/>
    </row>
    <row r="22" spans="1:11" ht="44.25" customHeight="1">
      <c r="A22" s="446" t="s">
        <v>233</v>
      </c>
      <c r="B22" s="446"/>
      <c r="C22" s="446"/>
      <c r="D22" s="446"/>
      <c r="E22" s="446"/>
      <c r="F22" s="446"/>
      <c r="G22" s="446"/>
      <c r="H22" s="446"/>
      <c r="I22" s="446"/>
      <c r="J22" s="446"/>
      <c r="K22" s="446"/>
    </row>
    <row r="23" spans="1:11" ht="88.5" customHeight="1">
      <c r="A23" s="448" t="s">
        <v>236</v>
      </c>
      <c r="B23" s="448"/>
      <c r="C23" s="448"/>
      <c r="D23" s="448"/>
      <c r="E23" s="448"/>
      <c r="F23" s="448"/>
      <c r="G23" s="448"/>
      <c r="H23" s="448"/>
      <c r="I23" s="448"/>
      <c r="J23" s="448"/>
      <c r="K23" s="448"/>
    </row>
    <row r="24" spans="1:11" ht="146.25" customHeight="1">
      <c r="A24" s="449" t="s">
        <v>237</v>
      </c>
      <c r="B24" s="449"/>
      <c r="C24" s="449"/>
      <c r="D24" s="449"/>
      <c r="E24" s="449"/>
      <c r="F24" s="449"/>
      <c r="G24" s="449"/>
      <c r="H24" s="449"/>
      <c r="I24" s="449"/>
      <c r="J24" s="449"/>
      <c r="K24" s="449"/>
    </row>
    <row r="25" spans="1:11" ht="44.25" customHeight="1">
      <c r="A25" s="446" t="s">
        <v>233</v>
      </c>
      <c r="B25" s="446"/>
      <c r="C25" s="446"/>
      <c r="D25" s="446"/>
      <c r="E25" s="446"/>
      <c r="F25" s="446"/>
      <c r="G25" s="446"/>
      <c r="H25" s="446"/>
      <c r="I25" s="446"/>
      <c r="J25" s="446"/>
      <c r="K25" s="446"/>
    </row>
    <row r="27" spans="1:11" ht="12.75" customHeight="1">
      <c r="A27" s="447" t="s">
        <v>238</v>
      </c>
      <c r="B27" s="447"/>
      <c r="C27" s="447"/>
      <c r="D27" s="447"/>
      <c r="E27" s="447"/>
      <c r="F27" s="447"/>
      <c r="G27" s="447"/>
      <c r="H27" s="447"/>
      <c r="I27" s="447"/>
      <c r="J27" s="447"/>
      <c r="K27" s="447"/>
    </row>
    <row r="28" spans="1:11" ht="84.75" customHeight="1">
      <c r="A28" s="445" t="s">
        <v>239</v>
      </c>
      <c r="B28" s="445"/>
      <c r="C28" s="445"/>
      <c r="D28" s="445"/>
      <c r="E28" s="445"/>
      <c r="F28" s="445"/>
      <c r="G28" s="445"/>
      <c r="H28" s="445"/>
      <c r="I28" s="445"/>
      <c r="J28" s="445"/>
      <c r="K28" s="445"/>
    </row>
    <row r="29" spans="1:11" ht="44.25" customHeight="1">
      <c r="A29" s="446" t="s">
        <v>240</v>
      </c>
      <c r="B29" s="446"/>
      <c r="C29" s="446"/>
      <c r="D29" s="446"/>
      <c r="E29" s="446"/>
      <c r="F29" s="446"/>
      <c r="G29" s="446"/>
      <c r="H29" s="446"/>
      <c r="I29" s="446"/>
      <c r="J29" s="446"/>
      <c r="K29" s="446"/>
    </row>
    <row r="30" spans="1:11" ht="102" customHeight="1">
      <c r="A30" s="445" t="s">
        <v>241</v>
      </c>
      <c r="B30" s="445"/>
      <c r="C30" s="445"/>
      <c r="D30" s="445"/>
      <c r="E30" s="445"/>
      <c r="F30" s="445"/>
      <c r="G30" s="445"/>
      <c r="H30" s="445"/>
      <c r="I30" s="445"/>
      <c r="J30" s="445"/>
      <c r="K30" s="445"/>
    </row>
    <row r="31" spans="1:11" ht="44.25" customHeight="1">
      <c r="A31" s="446" t="s">
        <v>240</v>
      </c>
      <c r="B31" s="446"/>
      <c r="C31" s="446"/>
      <c r="D31" s="446"/>
      <c r="E31" s="446"/>
      <c r="F31" s="446"/>
      <c r="G31" s="446"/>
      <c r="H31" s="446"/>
      <c r="I31" s="446"/>
      <c r="J31" s="446"/>
      <c r="K31" s="446"/>
    </row>
    <row r="32" spans="1:11" ht="102" customHeight="1">
      <c r="A32" s="445" t="s">
        <v>242</v>
      </c>
      <c r="B32" s="445"/>
      <c r="C32" s="445"/>
      <c r="D32" s="445"/>
      <c r="E32" s="445"/>
      <c r="F32" s="445"/>
      <c r="G32" s="445"/>
      <c r="H32" s="445"/>
      <c r="I32" s="445"/>
      <c r="J32" s="445"/>
      <c r="K32" s="445"/>
    </row>
    <row r="33" spans="1:11" ht="44.25" customHeight="1">
      <c r="A33" s="446" t="s">
        <v>240</v>
      </c>
      <c r="B33" s="446"/>
      <c r="C33" s="446"/>
      <c r="D33" s="446"/>
      <c r="E33" s="446"/>
      <c r="F33" s="446"/>
      <c r="G33" s="446"/>
      <c r="H33" s="446"/>
      <c r="I33" s="446"/>
      <c r="J33" s="446"/>
      <c r="K33" s="446"/>
    </row>
    <row r="35" spans="1:11" ht="12.75" customHeight="1">
      <c r="A35" s="447" t="s">
        <v>243</v>
      </c>
      <c r="B35" s="447"/>
      <c r="C35" s="447"/>
      <c r="D35" s="447"/>
      <c r="E35" s="447"/>
      <c r="F35" s="447"/>
      <c r="G35" s="447"/>
      <c r="H35" s="447"/>
      <c r="I35" s="447"/>
      <c r="J35" s="447"/>
      <c r="K35" s="447"/>
    </row>
    <row r="36" spans="1:11" ht="78" customHeight="1">
      <c r="A36" s="445" t="s">
        <v>244</v>
      </c>
      <c r="B36" s="445"/>
      <c r="C36" s="445"/>
      <c r="D36" s="445"/>
      <c r="E36" s="445"/>
      <c r="F36" s="445"/>
      <c r="G36" s="445"/>
      <c r="H36" s="445"/>
      <c r="I36" s="445"/>
      <c r="J36" s="445"/>
      <c r="K36" s="445"/>
    </row>
    <row r="37" spans="1:11" ht="89.25" customHeight="1">
      <c r="A37" s="446" t="s">
        <v>245</v>
      </c>
      <c r="B37" s="446"/>
      <c r="C37" s="446"/>
      <c r="D37" s="446"/>
      <c r="E37" s="446"/>
      <c r="F37" s="446"/>
      <c r="G37" s="446"/>
      <c r="H37" s="446"/>
      <c r="I37" s="446"/>
      <c r="J37" s="446"/>
      <c r="K37" s="446"/>
    </row>
    <row r="38" spans="1:11" ht="131.25" customHeight="1">
      <c r="A38" s="445" t="s">
        <v>246</v>
      </c>
      <c r="B38" s="445"/>
      <c r="C38" s="445"/>
      <c r="D38" s="445"/>
      <c r="E38" s="445"/>
      <c r="F38" s="445"/>
      <c r="G38" s="445"/>
      <c r="H38" s="445"/>
      <c r="I38" s="445"/>
      <c r="J38" s="445"/>
      <c r="K38" s="445"/>
    </row>
    <row r="39" spans="1:11" ht="89.25" customHeight="1">
      <c r="A39" s="446" t="s">
        <v>245</v>
      </c>
      <c r="B39" s="446"/>
      <c r="C39" s="446"/>
      <c r="D39" s="446"/>
      <c r="E39" s="446"/>
      <c r="F39" s="446"/>
      <c r="G39" s="446"/>
      <c r="H39" s="446"/>
      <c r="I39" s="446"/>
      <c r="J39" s="446"/>
      <c r="K39" s="446"/>
    </row>
    <row r="40" spans="1:11" ht="88.5" customHeight="1">
      <c r="A40" s="445" t="s">
        <v>247</v>
      </c>
      <c r="B40" s="445"/>
      <c r="C40" s="445"/>
      <c r="D40" s="445"/>
      <c r="E40" s="445"/>
      <c r="F40" s="445"/>
      <c r="G40" s="445"/>
      <c r="H40" s="445"/>
      <c r="I40" s="445"/>
      <c r="J40" s="445"/>
      <c r="K40" s="445"/>
    </row>
    <row r="41" spans="1:11" ht="79.5" customHeight="1">
      <c r="A41" s="446" t="s">
        <v>248</v>
      </c>
      <c r="B41" s="446"/>
      <c r="C41" s="446"/>
      <c r="D41" s="446"/>
      <c r="E41" s="446"/>
      <c r="F41" s="446"/>
      <c r="G41" s="446"/>
      <c r="H41" s="446"/>
      <c r="I41" s="446"/>
      <c r="J41" s="446"/>
      <c r="K41" s="446"/>
    </row>
  </sheetData>
  <sheetProtection selectLockedCells="1" selectUnlockedCells="1"/>
  <mergeCells count="34">
    <mergeCell ref="A1:K1"/>
    <mergeCell ref="A3:K3"/>
    <mergeCell ref="A5:K5"/>
    <mergeCell ref="A6:K6"/>
    <mergeCell ref="A7:K8"/>
    <mergeCell ref="A9:K9"/>
    <mergeCell ref="A10:K10"/>
    <mergeCell ref="A11:K11"/>
    <mergeCell ref="A12:K12"/>
    <mergeCell ref="A14:K14"/>
    <mergeCell ref="A16:K16"/>
    <mergeCell ref="A17:K17"/>
    <mergeCell ref="A18:K18"/>
    <mergeCell ref="A19:K19"/>
    <mergeCell ref="A20:K20"/>
    <mergeCell ref="A21:K21"/>
    <mergeCell ref="A22:K22"/>
    <mergeCell ref="A23:K23"/>
    <mergeCell ref="A24:K24"/>
    <mergeCell ref="A25:K25"/>
    <mergeCell ref="A27:K27"/>
    <mergeCell ref="A28:K28"/>
    <mergeCell ref="A29:K29"/>
    <mergeCell ref="A30:K30"/>
    <mergeCell ref="A31:K31"/>
    <mergeCell ref="A32:K32"/>
    <mergeCell ref="A33:K33"/>
    <mergeCell ref="A35:K35"/>
    <mergeCell ref="A40:K40"/>
    <mergeCell ref="A41:K41"/>
    <mergeCell ref="A36:K36"/>
    <mergeCell ref="A37:K37"/>
    <mergeCell ref="A38:K38"/>
    <mergeCell ref="A39:K39"/>
  </mergeCells>
  <printOptions/>
  <pageMargins left="0.7479166666666667" right="0.42986111111111114" top="0.7097222222222223" bottom="0.6597222222222222" header="0.5118055555555555" footer="0.5118055555555555"/>
  <pageSetup horizontalDpi="300" verticalDpi="300" orientation="portrait" paperSize="9" scale="84" r:id="rId2"/>
  <rowBreaks count="3" manualBreakCount="3">
    <brk id="13" max="255" man="1"/>
    <brk id="26" max="255" man="1"/>
    <brk id="34" max="255" man="1"/>
  </rowBreaks>
  <colBreaks count="1" manualBreakCount="1">
    <brk id="11" max="65535" man="1"/>
  </colBreaks>
  <legacyDrawing r:id="rId1"/>
</worksheet>
</file>

<file path=xl/worksheets/sheet3.xml><?xml version="1.0" encoding="utf-8"?>
<worksheet xmlns="http://schemas.openxmlformats.org/spreadsheetml/2006/main" xmlns:r="http://schemas.openxmlformats.org/officeDocument/2006/relationships">
  <sheetPr codeName="Foglio1"/>
  <dimension ref="A1:K6"/>
  <sheetViews>
    <sheetView tabSelected="1" zoomScale="90" zoomScaleNormal="90" workbookViewId="0" topLeftCell="A1">
      <selection activeCell="A20" sqref="A20"/>
    </sheetView>
  </sheetViews>
  <sheetFormatPr defaultColWidth="9.140625" defaultRowHeight="12.75"/>
  <cols>
    <col min="1" max="1" width="37.8515625" style="0" customWidth="1"/>
    <col min="2" max="2" width="11.8515625" style="3" customWidth="1"/>
    <col min="3" max="11" width="9.7109375" style="0" customWidth="1"/>
  </cols>
  <sheetData>
    <row r="1" spans="1:11" ht="30" customHeight="1">
      <c r="A1" s="442" t="s">
        <v>249</v>
      </c>
      <c r="B1" s="442"/>
      <c r="C1" s="442"/>
      <c r="D1" s="442"/>
      <c r="E1" s="442"/>
      <c r="F1" s="442"/>
      <c r="G1" s="442"/>
      <c r="H1" s="442"/>
      <c r="I1" s="442"/>
      <c r="J1" s="442"/>
      <c r="K1" s="442"/>
    </row>
    <row r="2" spans="1:11" s="6" customFormat="1" ht="24" customHeight="1">
      <c r="A2" s="4" t="s">
        <v>250</v>
      </c>
      <c r="B2" s="5" t="s">
        <v>251</v>
      </c>
      <c r="C2" s="443" t="s">
        <v>252</v>
      </c>
      <c r="D2" s="443"/>
      <c r="E2" s="443"/>
      <c r="F2" s="443"/>
      <c r="G2" s="443"/>
      <c r="H2" s="443"/>
      <c r="I2" s="443"/>
      <c r="J2" s="443"/>
      <c r="K2" s="443"/>
    </row>
    <row r="3" spans="1:11" s="6" customFormat="1" ht="19.5" customHeight="1">
      <c r="A3" s="7"/>
      <c r="B3" s="8" t="s">
        <v>253</v>
      </c>
      <c r="C3" s="8" t="s">
        <v>254</v>
      </c>
      <c r="D3" s="8" t="s">
        <v>255</v>
      </c>
      <c r="E3" s="8" t="s">
        <v>256</v>
      </c>
      <c r="F3" s="8" t="s">
        <v>257</v>
      </c>
      <c r="G3" s="8" t="s">
        <v>258</v>
      </c>
      <c r="H3" s="8" t="s">
        <v>259</v>
      </c>
      <c r="I3" s="8" t="s">
        <v>260</v>
      </c>
      <c r="J3" s="8" t="s">
        <v>261</v>
      </c>
      <c r="K3" s="8" t="s">
        <v>262</v>
      </c>
    </row>
    <row r="4" spans="1:11" ht="15" customHeight="1">
      <c r="A4" s="444" t="s">
        <v>263</v>
      </c>
      <c r="B4" s="9" t="s">
        <v>264</v>
      </c>
      <c r="C4" s="10" t="s">
        <v>253</v>
      </c>
      <c r="D4" s="10" t="s">
        <v>253</v>
      </c>
      <c r="E4" s="10" t="s">
        <v>253</v>
      </c>
      <c r="F4" s="10" t="s">
        <v>253</v>
      </c>
      <c r="G4" s="10">
        <v>176.7</v>
      </c>
      <c r="H4" s="10" t="s">
        <v>253</v>
      </c>
      <c r="I4" s="10" t="s">
        <v>253</v>
      </c>
      <c r="J4" s="10" t="s">
        <v>253</v>
      </c>
      <c r="K4" s="10" t="s">
        <v>253</v>
      </c>
    </row>
    <row r="5" spans="1:11" ht="15" customHeight="1">
      <c r="A5" s="444"/>
      <c r="B5" s="9" t="s">
        <v>265</v>
      </c>
      <c r="C5" s="10" t="s">
        <v>253</v>
      </c>
      <c r="D5" s="10" t="s">
        <v>253</v>
      </c>
      <c r="E5" s="10" t="s">
        <v>253</v>
      </c>
      <c r="F5" s="10" t="s">
        <v>253</v>
      </c>
      <c r="G5" s="10">
        <v>1.9</v>
      </c>
      <c r="H5" s="10" t="s">
        <v>253</v>
      </c>
      <c r="I5" s="10" t="s">
        <v>253</v>
      </c>
      <c r="J5" s="10" t="s">
        <v>253</v>
      </c>
      <c r="K5" s="10" t="s">
        <v>253</v>
      </c>
    </row>
    <row r="6" spans="1:11" ht="15" customHeight="1">
      <c r="A6" s="444"/>
      <c r="B6" s="9" t="s">
        <v>266</v>
      </c>
      <c r="C6" s="10" t="s">
        <v>253</v>
      </c>
      <c r="D6" s="10" t="s">
        <v>253</v>
      </c>
      <c r="E6" s="10" t="s">
        <v>253</v>
      </c>
      <c r="F6" s="10" t="s">
        <v>253</v>
      </c>
      <c r="G6" s="10">
        <v>178.6</v>
      </c>
      <c r="H6" s="10" t="s">
        <v>253</v>
      </c>
      <c r="I6" s="10" t="s">
        <v>253</v>
      </c>
      <c r="J6" s="10" t="s">
        <v>253</v>
      </c>
      <c r="K6" s="10" t="s">
        <v>253</v>
      </c>
    </row>
  </sheetData>
  <sheetProtection selectLockedCells="1" selectUnlockedCells="1"/>
  <mergeCells count="3">
    <mergeCell ref="A1:K1"/>
    <mergeCell ref="C2:K2"/>
    <mergeCell ref="A4:A6"/>
  </mergeCells>
  <printOptions/>
  <pageMargins left="0.7875" right="0.7875" top="0.5902777777777778" bottom="0.5902777777777778" header="0.5118055555555555" footer="0.5118055555555555"/>
  <pageSetup horizontalDpi="300" verticalDpi="300" orientation="landscape" paperSize="9" scale="90" r:id="rId2"/>
  <headerFooter alignWithMargins="0">
    <oddHeader>&amp;RAllegato 3)</oddHeader>
  </headerFooter>
  <legacyDrawing r:id="rId1"/>
</worksheet>
</file>

<file path=xl/worksheets/sheet4.xml><?xml version="1.0" encoding="utf-8"?>
<worksheet xmlns="http://schemas.openxmlformats.org/spreadsheetml/2006/main" xmlns:r="http://schemas.openxmlformats.org/officeDocument/2006/relationships">
  <sheetPr codeName="Foglio8"/>
  <dimension ref="A1:B108"/>
  <sheetViews>
    <sheetView zoomScale="90" zoomScaleNormal="90" workbookViewId="0" topLeftCell="A1">
      <selection activeCell="M16" sqref="M16"/>
    </sheetView>
  </sheetViews>
  <sheetFormatPr defaultColWidth="9.140625" defaultRowHeight="12.75"/>
  <cols>
    <col min="1" max="1" width="36.7109375" style="11" customWidth="1"/>
    <col min="2" max="2" width="105.57421875" style="12" customWidth="1"/>
    <col min="3" max="16384" width="9.140625" style="13" customWidth="1"/>
  </cols>
  <sheetData>
    <row r="1" spans="1:2" s="14" customFormat="1" ht="45.75" customHeight="1">
      <c r="A1" s="453" t="s">
        <v>267</v>
      </c>
      <c r="B1" s="453"/>
    </row>
    <row r="2" spans="1:2" s="16" customFormat="1" ht="24" customHeight="1">
      <c r="A2" s="15" t="s">
        <v>250</v>
      </c>
      <c r="B2" s="15" t="s">
        <v>268</v>
      </c>
    </row>
    <row r="3" spans="1:2" ht="42" customHeight="1">
      <c r="A3" s="458" t="s">
        <v>269</v>
      </c>
      <c r="B3" s="18" t="s">
        <v>270</v>
      </c>
    </row>
    <row r="4" spans="1:2" ht="42" customHeight="1">
      <c r="A4" s="458"/>
      <c r="B4" s="18" t="s">
        <v>271</v>
      </c>
    </row>
    <row r="5" spans="1:2" ht="42" customHeight="1">
      <c r="A5" s="19" t="s">
        <v>272</v>
      </c>
      <c r="B5" s="20" t="s">
        <v>273</v>
      </c>
    </row>
    <row r="6" spans="1:2" ht="42" customHeight="1">
      <c r="A6" s="17" t="s">
        <v>274</v>
      </c>
      <c r="B6" s="18" t="s">
        <v>275</v>
      </c>
    </row>
    <row r="7" spans="1:2" ht="42" customHeight="1">
      <c r="A7" s="19" t="s">
        <v>276</v>
      </c>
      <c r="B7" s="20" t="s">
        <v>277</v>
      </c>
    </row>
    <row r="8" spans="1:2" ht="42" customHeight="1">
      <c r="A8" s="17" t="s">
        <v>278</v>
      </c>
      <c r="B8" s="18" t="s">
        <v>279</v>
      </c>
    </row>
    <row r="9" spans="1:2" ht="42" customHeight="1">
      <c r="A9" s="440" t="s">
        <v>280</v>
      </c>
      <c r="B9" s="21" t="s">
        <v>281</v>
      </c>
    </row>
    <row r="10" spans="1:2" ht="42" customHeight="1">
      <c r="A10" s="440"/>
      <c r="B10" s="20" t="s">
        <v>282</v>
      </c>
    </row>
    <row r="11" spans="1:2" ht="42" customHeight="1">
      <c r="A11" s="440"/>
      <c r="B11" s="20" t="s">
        <v>283</v>
      </c>
    </row>
    <row r="12" spans="1:2" ht="42" customHeight="1">
      <c r="A12" s="440"/>
      <c r="B12" s="20" t="s">
        <v>284</v>
      </c>
    </row>
    <row r="13" spans="1:2" ht="42" customHeight="1">
      <c r="A13" s="440"/>
      <c r="B13" s="20" t="s">
        <v>285</v>
      </c>
    </row>
    <row r="14" spans="1:2" ht="42" customHeight="1">
      <c r="A14" s="458" t="s">
        <v>286</v>
      </c>
      <c r="B14" s="18" t="s">
        <v>287</v>
      </c>
    </row>
    <row r="15" spans="1:2" ht="42" customHeight="1">
      <c r="A15" s="458"/>
      <c r="B15" s="18" t="s">
        <v>288</v>
      </c>
    </row>
    <row r="16" spans="1:2" ht="51" customHeight="1">
      <c r="A16" s="440" t="s">
        <v>289</v>
      </c>
      <c r="B16" s="20" t="s">
        <v>290</v>
      </c>
    </row>
    <row r="17" spans="1:2" ht="42" customHeight="1">
      <c r="A17" s="440"/>
      <c r="B17" s="20" t="s">
        <v>291</v>
      </c>
    </row>
    <row r="18" spans="1:2" ht="42" customHeight="1">
      <c r="A18" s="440"/>
      <c r="B18" s="20" t="s">
        <v>292</v>
      </c>
    </row>
    <row r="19" spans="1:2" ht="42" customHeight="1">
      <c r="A19" s="440"/>
      <c r="B19" s="20" t="s">
        <v>293</v>
      </c>
    </row>
    <row r="20" spans="1:2" ht="42" customHeight="1">
      <c r="A20" s="440"/>
      <c r="B20" s="20" t="s">
        <v>294</v>
      </c>
    </row>
    <row r="21" spans="1:2" ht="42" customHeight="1">
      <c r="A21" s="440"/>
      <c r="B21" s="20" t="s">
        <v>295</v>
      </c>
    </row>
    <row r="22" spans="1:2" ht="42" customHeight="1">
      <c r="A22" s="440"/>
      <c r="B22" s="20" t="s">
        <v>296</v>
      </c>
    </row>
    <row r="23" spans="1:2" ht="42" customHeight="1">
      <c r="A23" s="440"/>
      <c r="B23" s="20" t="s">
        <v>297</v>
      </c>
    </row>
    <row r="24" spans="1:2" ht="42" customHeight="1">
      <c r="A24" s="440"/>
      <c r="B24" s="20" t="s">
        <v>298</v>
      </c>
    </row>
    <row r="25" spans="1:2" ht="42" customHeight="1">
      <c r="A25" s="440"/>
      <c r="B25" s="22" t="s">
        <v>299</v>
      </c>
    </row>
    <row r="26" spans="1:2" s="23" customFormat="1" ht="35.25" customHeight="1">
      <c r="A26" s="455" t="s">
        <v>300</v>
      </c>
      <c r="B26" s="455"/>
    </row>
    <row r="27" spans="1:2" ht="35.25" customHeight="1">
      <c r="A27" s="456" t="s">
        <v>301</v>
      </c>
      <c r="B27" s="456"/>
    </row>
    <row r="28" spans="1:2" ht="35.25" customHeight="1">
      <c r="A28" s="457" t="s">
        <v>302</v>
      </c>
      <c r="B28" s="457"/>
    </row>
    <row r="29" ht="12.75">
      <c r="B29" s="24"/>
    </row>
    <row r="30" ht="12.75">
      <c r="B30" s="24"/>
    </row>
    <row r="31" ht="12.75">
      <c r="B31" s="24"/>
    </row>
    <row r="32" ht="12.75">
      <c r="B32" s="24"/>
    </row>
    <row r="33" ht="12.75">
      <c r="B33" s="24"/>
    </row>
    <row r="34" ht="12.75">
      <c r="B34" s="24"/>
    </row>
    <row r="35" ht="12.75">
      <c r="B35" s="24"/>
    </row>
    <row r="36" ht="12.75">
      <c r="B36" s="24"/>
    </row>
    <row r="37" ht="12.75">
      <c r="B37" s="24"/>
    </row>
    <row r="38" ht="12.75">
      <c r="B38" s="24"/>
    </row>
    <row r="39" ht="12.75">
      <c r="B39" s="24"/>
    </row>
    <row r="40" ht="12.75">
      <c r="B40" s="24"/>
    </row>
    <row r="41" ht="12.75">
      <c r="B41" s="24"/>
    </row>
    <row r="42" ht="12.75">
      <c r="B42" s="24"/>
    </row>
    <row r="43" ht="12.75">
      <c r="B43" s="24"/>
    </row>
    <row r="44" ht="12.75">
      <c r="B44" s="24"/>
    </row>
    <row r="45" ht="12.75">
      <c r="B45" s="24"/>
    </row>
    <row r="46" ht="12.75">
      <c r="B46" s="24"/>
    </row>
    <row r="47" ht="12.75">
      <c r="B47" s="24"/>
    </row>
    <row r="48" ht="12.75">
      <c r="B48" s="24"/>
    </row>
    <row r="49" ht="12.75">
      <c r="B49" s="24"/>
    </row>
    <row r="50" ht="12.75">
      <c r="B50" s="24"/>
    </row>
    <row r="51" ht="12.75">
      <c r="B51" s="24"/>
    </row>
    <row r="52" ht="12.75">
      <c r="B52" s="24"/>
    </row>
    <row r="53" ht="12.75">
      <c r="B53" s="24"/>
    </row>
    <row r="54" ht="12.75">
      <c r="B54" s="24"/>
    </row>
    <row r="55" ht="12.75">
      <c r="B55" s="24"/>
    </row>
    <row r="56" ht="12.75">
      <c r="B56" s="24"/>
    </row>
    <row r="57" ht="12.75">
      <c r="B57" s="24"/>
    </row>
    <row r="58" ht="12.75">
      <c r="B58" s="24"/>
    </row>
    <row r="59" ht="12.75">
      <c r="B59" s="24"/>
    </row>
    <row r="60" ht="12.75">
      <c r="B60" s="24"/>
    </row>
    <row r="61" ht="12.75">
      <c r="B61" s="24"/>
    </row>
    <row r="62" ht="12.75">
      <c r="B62" s="24"/>
    </row>
    <row r="63" ht="12.75">
      <c r="B63" s="24"/>
    </row>
    <row r="64" ht="12.75">
      <c r="B64" s="24"/>
    </row>
    <row r="65" ht="12.75">
      <c r="B65" s="24"/>
    </row>
    <row r="66" ht="12.75">
      <c r="B66" s="24"/>
    </row>
    <row r="67" ht="12.75">
      <c r="B67" s="24"/>
    </row>
    <row r="68" ht="12.75">
      <c r="B68" s="24"/>
    </row>
    <row r="69" ht="12.75">
      <c r="B69" s="24"/>
    </row>
    <row r="70" ht="12.75">
      <c r="B70" s="24"/>
    </row>
    <row r="71" ht="12.75">
      <c r="B71" s="24"/>
    </row>
    <row r="72" ht="12.75">
      <c r="B72" s="24"/>
    </row>
    <row r="73" ht="12.75">
      <c r="B73" s="24"/>
    </row>
    <row r="74" ht="12.75">
      <c r="B74" s="24"/>
    </row>
    <row r="75" ht="12.75">
      <c r="B75" s="24"/>
    </row>
    <row r="76" ht="12.75">
      <c r="B76" s="24"/>
    </row>
    <row r="77" ht="12.75">
      <c r="B77" s="24"/>
    </row>
    <row r="78" ht="12.75">
      <c r="B78" s="24"/>
    </row>
    <row r="79" ht="12.75">
      <c r="B79" s="24"/>
    </row>
    <row r="80" ht="12.75">
      <c r="B80" s="24"/>
    </row>
    <row r="81" ht="12.75">
      <c r="B81" s="24"/>
    </row>
    <row r="82" ht="12.75">
      <c r="B82" s="24"/>
    </row>
    <row r="83" ht="12.75">
      <c r="B83" s="24"/>
    </row>
    <row r="84" ht="12.75">
      <c r="B84" s="24"/>
    </row>
    <row r="85" ht="12.75">
      <c r="B85" s="24"/>
    </row>
    <row r="86" ht="12.75">
      <c r="B86" s="24"/>
    </row>
    <row r="87" ht="12.75">
      <c r="B87" s="24"/>
    </row>
    <row r="88" ht="12.75">
      <c r="B88" s="24"/>
    </row>
    <row r="89" ht="12.75">
      <c r="B89" s="24"/>
    </row>
    <row r="90" ht="12.75">
      <c r="B90" s="24"/>
    </row>
    <row r="91" ht="12.75">
      <c r="B91" s="24"/>
    </row>
    <row r="92" ht="12.75">
      <c r="B92" s="24"/>
    </row>
    <row r="93" ht="12.75">
      <c r="B93" s="24"/>
    </row>
    <row r="94" ht="12.75">
      <c r="B94" s="24"/>
    </row>
    <row r="95" ht="12.75">
      <c r="B95" s="24"/>
    </row>
    <row r="96" ht="12.75">
      <c r="B96" s="24"/>
    </row>
    <row r="97" ht="12.75">
      <c r="B97" s="24"/>
    </row>
    <row r="98" ht="12.75">
      <c r="B98" s="24"/>
    </row>
    <row r="99" ht="12.75">
      <c r="B99" s="24"/>
    </row>
    <row r="100" ht="12.75">
      <c r="B100" s="24"/>
    </row>
    <row r="101" ht="12.75">
      <c r="B101" s="24"/>
    </row>
    <row r="102" ht="12.75">
      <c r="B102" s="24"/>
    </row>
    <row r="103" ht="12.75">
      <c r="B103" s="24"/>
    </row>
    <row r="104" ht="12.75">
      <c r="B104" s="24"/>
    </row>
    <row r="105" ht="12.75">
      <c r="B105" s="24"/>
    </row>
    <row r="106" ht="12.75">
      <c r="B106" s="24"/>
    </row>
    <row r="107" ht="12.75">
      <c r="B107" s="24"/>
    </row>
    <row r="108" ht="12.75">
      <c r="B108" s="24"/>
    </row>
  </sheetData>
  <sheetProtection selectLockedCells="1" selectUnlockedCells="1"/>
  <mergeCells count="8">
    <mergeCell ref="A1:B1"/>
    <mergeCell ref="A3:A4"/>
    <mergeCell ref="A9:A13"/>
    <mergeCell ref="A14:A15"/>
    <mergeCell ref="A16:A25"/>
    <mergeCell ref="A26:B26"/>
    <mergeCell ref="A27:B27"/>
    <mergeCell ref="A28:B28"/>
  </mergeCells>
  <printOptions/>
  <pageMargins left="0.7479166666666667" right="0.7479166666666667" top="0.9840277777777777" bottom="0.9840277777777777" header="0.5118055555555555" footer="0.5118055555555555"/>
  <pageSetup horizontalDpi="300" verticalDpi="300" orientation="landscape" paperSize="9" scale="70" r:id="rId2"/>
  <legacyDrawing r:id="rId1"/>
</worksheet>
</file>

<file path=xl/worksheets/sheet5.xml><?xml version="1.0" encoding="utf-8"?>
<worksheet xmlns="http://schemas.openxmlformats.org/spreadsheetml/2006/main" xmlns:r="http://schemas.openxmlformats.org/officeDocument/2006/relationships">
  <sheetPr codeName="Foglio11"/>
  <dimension ref="A1:L9"/>
  <sheetViews>
    <sheetView tabSelected="1" zoomScale="73" zoomScaleNormal="73" zoomScaleSheetLayoutView="73" workbookViewId="0" topLeftCell="A1">
      <selection activeCell="A20" sqref="A20"/>
    </sheetView>
  </sheetViews>
  <sheetFormatPr defaultColWidth="9.140625" defaultRowHeight="12.75"/>
  <cols>
    <col min="1" max="1" width="17.00390625" style="25" customWidth="1"/>
    <col min="2" max="2" width="39.7109375" style="25" customWidth="1"/>
    <col min="3" max="3" width="69.7109375" style="25" customWidth="1"/>
    <col min="4" max="4" width="21.8515625" style="25" customWidth="1"/>
    <col min="5" max="5" width="12.7109375" style="25" customWidth="1"/>
    <col min="6" max="6" width="13.28125" style="25" customWidth="1"/>
    <col min="7" max="7" width="21.421875" style="26" customWidth="1"/>
    <col min="8" max="11" width="0" style="27" hidden="1" customWidth="1"/>
    <col min="12" max="12" width="9.140625" style="27" customWidth="1"/>
    <col min="13" max="16384" width="9.140625" style="25" customWidth="1"/>
  </cols>
  <sheetData>
    <row r="1" spans="1:7" s="14" customFormat="1" ht="38.25" customHeight="1">
      <c r="A1" s="28"/>
      <c r="B1" s="29"/>
      <c r="C1" s="28" t="s">
        <v>194</v>
      </c>
      <c r="D1" s="29"/>
      <c r="E1" s="28"/>
      <c r="F1" s="29"/>
      <c r="G1" s="30"/>
    </row>
    <row r="2" spans="1:12" s="33" customFormat="1" ht="18.75">
      <c r="A2" s="459" t="s">
        <v>303</v>
      </c>
      <c r="B2" s="459"/>
      <c r="C2" s="459"/>
      <c r="D2" s="459"/>
      <c r="E2" s="459"/>
      <c r="F2" s="459"/>
      <c r="G2" s="459"/>
      <c r="H2" s="32"/>
      <c r="I2" s="32"/>
      <c r="J2" s="32"/>
      <c r="K2" s="32"/>
      <c r="L2" s="32"/>
    </row>
    <row r="3" spans="1:12" s="33" customFormat="1" ht="18.75">
      <c r="A3" s="459" t="s">
        <v>195</v>
      </c>
      <c r="B3" s="459"/>
      <c r="C3" s="459"/>
      <c r="D3" s="459"/>
      <c r="E3" s="459"/>
      <c r="F3" s="459"/>
      <c r="G3" s="459"/>
      <c r="H3" s="32"/>
      <c r="I3" s="32"/>
      <c r="J3" s="32"/>
      <c r="K3" s="32"/>
      <c r="L3" s="32"/>
    </row>
    <row r="4" spans="1:12" s="33" customFormat="1" ht="15.75" customHeight="1">
      <c r="A4" s="460" t="s">
        <v>304</v>
      </c>
      <c r="B4" s="460"/>
      <c r="C4" s="461"/>
      <c r="D4" s="461"/>
      <c r="E4" s="461"/>
      <c r="F4" s="461"/>
      <c r="G4" s="461"/>
      <c r="H4" s="32"/>
      <c r="I4" s="32"/>
      <c r="J4" s="32"/>
      <c r="K4" s="32"/>
      <c r="L4" s="32"/>
    </row>
    <row r="5" spans="1:12" s="33" customFormat="1" ht="12.75" customHeight="1">
      <c r="A5" s="34"/>
      <c r="B5" s="34"/>
      <c r="C5" s="35"/>
      <c r="D5" s="36"/>
      <c r="E5" s="36"/>
      <c r="F5" s="36"/>
      <c r="G5" s="37"/>
      <c r="H5" s="32"/>
      <c r="I5" s="32"/>
      <c r="J5" s="32"/>
      <c r="K5" s="32"/>
      <c r="L5" s="32"/>
    </row>
    <row r="6" spans="1:12" s="33" customFormat="1" ht="21.75" customHeight="1">
      <c r="A6" s="38"/>
      <c r="B6" s="39" t="s">
        <v>305</v>
      </c>
      <c r="C6" s="40" t="s">
        <v>253</v>
      </c>
      <c r="D6" s="41"/>
      <c r="E6" s="38"/>
      <c r="F6" s="38"/>
      <c r="G6" s="42" t="s">
        <v>306</v>
      </c>
      <c r="H6" s="32"/>
      <c r="I6" s="32"/>
      <c r="J6" s="32"/>
      <c r="K6" s="32"/>
      <c r="L6" s="32"/>
    </row>
    <row r="7" spans="1:12" s="33" customFormat="1" ht="16.5" customHeight="1">
      <c r="A7" s="38"/>
      <c r="B7" s="43"/>
      <c r="C7" s="44"/>
      <c r="D7" s="45"/>
      <c r="E7" s="46"/>
      <c r="F7" s="38"/>
      <c r="G7" s="42"/>
      <c r="H7" s="32"/>
      <c r="I7" s="32"/>
      <c r="J7" s="32"/>
      <c r="K7" s="32"/>
      <c r="L7" s="32"/>
    </row>
    <row r="8" spans="1:12" s="54" customFormat="1" ht="37.5" customHeight="1">
      <c r="A8" s="47" t="s">
        <v>307</v>
      </c>
      <c r="B8" s="48" t="s">
        <v>308</v>
      </c>
      <c r="C8" s="48" t="s">
        <v>268</v>
      </c>
      <c r="D8" s="48" t="s">
        <v>250</v>
      </c>
      <c r="E8" s="49" t="s">
        <v>309</v>
      </c>
      <c r="F8" s="47" t="s">
        <v>310</v>
      </c>
      <c r="G8" s="50" t="s">
        <v>311</v>
      </c>
      <c r="H8" s="51" t="s">
        <v>312</v>
      </c>
      <c r="I8" s="51" t="s">
        <v>313</v>
      </c>
      <c r="J8" s="52" t="s">
        <v>264</v>
      </c>
      <c r="K8" s="52" t="s">
        <v>314</v>
      </c>
      <c r="L8" s="53"/>
    </row>
    <row r="9" spans="1:11" ht="47.25" customHeight="1">
      <c r="A9" s="55" t="s">
        <v>315</v>
      </c>
      <c r="B9" s="55" t="s">
        <v>316</v>
      </c>
      <c r="C9" s="56" t="s">
        <v>104</v>
      </c>
      <c r="D9" s="55" t="s">
        <v>274</v>
      </c>
      <c r="E9" s="57">
        <v>0</v>
      </c>
      <c r="F9" s="57">
        <v>0</v>
      </c>
      <c r="G9" s="58">
        <f>(J9*E9)+(K9*E9*F9)</f>
        <v>0</v>
      </c>
      <c r="H9" s="59">
        <f>IF(E9&lt;51,1,IF(E9&lt;101,2,IF(E9&lt;251,3,IF(E9&lt;451,4,IF(E9&lt;601,5,IF(E9&lt;751,6,IF(E9&lt;901,7,IF(E9&lt;1201,8,9))))))))</f>
        <v>1</v>
      </c>
      <c r="I9" s="59">
        <f>VLOOKUP(D9,'[1]matrice SRP'!$A$4:$C$11,3,FALSE)</f>
        <v>2</v>
      </c>
      <c r="J9" s="60">
        <f>INDEX('[1]matrice SRP'!$D$4:$L$11,I9,H9)</f>
        <v>0</v>
      </c>
      <c r="K9" s="61">
        <f>INDEX('[1]matrice SFA'!$D$4:$L$11,I9,H9)</f>
        <v>0</v>
      </c>
    </row>
  </sheetData>
  <sheetProtection selectLockedCells="1" selectUnlockedCells="1"/>
  <autoFilter ref="A8:G9"/>
  <mergeCells count="4">
    <mergeCell ref="A2:G2"/>
    <mergeCell ref="A3:G3"/>
    <mergeCell ref="A4:B4"/>
    <mergeCell ref="C4:G4"/>
  </mergeCells>
  <printOptions/>
  <pageMargins left="0.6798611111111111" right="0.3402777777777778" top="0.5902777777777778" bottom="0.6402777777777777" header="0.5118055555555555" footer="0.5118055555555555"/>
  <pageSetup horizontalDpi="300" verticalDpi="300" orientation="landscape" paperSize="9" scale="70" r:id="rId2"/>
  <legacyDrawing r:id="rId1"/>
</worksheet>
</file>

<file path=xl/worksheets/sheet6.xml><?xml version="1.0" encoding="utf-8"?>
<worksheet xmlns="http://schemas.openxmlformats.org/spreadsheetml/2006/main" xmlns:r="http://schemas.openxmlformats.org/officeDocument/2006/relationships">
  <sheetPr codeName="Foglio2"/>
  <dimension ref="A1:I120"/>
  <sheetViews>
    <sheetView zoomScale="85" zoomScaleNormal="85" workbookViewId="0" topLeftCell="A1">
      <selection activeCell="A1" sqref="A1"/>
    </sheetView>
  </sheetViews>
  <sheetFormatPr defaultColWidth="9.140625" defaultRowHeight="12.75"/>
  <cols>
    <col min="1" max="1" width="7.28125" style="62" customWidth="1"/>
    <col min="2" max="2" width="38.8515625" style="62" customWidth="1"/>
    <col min="3" max="3" width="14.28125" style="62" customWidth="1"/>
    <col min="4" max="4" width="12.140625" style="62" customWidth="1"/>
    <col min="5" max="5" width="12.00390625" style="62" customWidth="1"/>
    <col min="6" max="6" width="15.57421875" style="62" customWidth="1"/>
    <col min="7" max="7" width="17.7109375" style="63" customWidth="1"/>
    <col min="8" max="8" width="14.140625" style="62" customWidth="1"/>
    <col min="9" max="10" width="12.57421875" style="62" customWidth="1"/>
    <col min="11" max="16384" width="9.140625" style="62" customWidth="1"/>
  </cols>
  <sheetData>
    <row r="1" spans="1:7" s="14" customFormat="1" ht="38.25" customHeight="1">
      <c r="A1" s="466" t="s">
        <v>317</v>
      </c>
      <c r="B1" s="466"/>
      <c r="C1" s="466"/>
      <c r="D1" s="466"/>
      <c r="E1" s="466"/>
      <c r="F1" s="466"/>
      <c r="G1" s="466"/>
    </row>
    <row r="2" spans="1:7" ht="18.75">
      <c r="A2" s="459" t="s">
        <v>303</v>
      </c>
      <c r="B2" s="459"/>
      <c r="C2" s="459"/>
      <c r="D2" s="459"/>
      <c r="E2" s="459"/>
      <c r="F2" s="459"/>
      <c r="G2" s="459"/>
    </row>
    <row r="3" spans="1:7" ht="18.75">
      <c r="A3" s="459" t="s">
        <v>318</v>
      </c>
      <c r="B3" s="459"/>
      <c r="C3" s="459"/>
      <c r="D3" s="459"/>
      <c r="E3" s="459"/>
      <c r="F3" s="459"/>
      <c r="G3" s="459"/>
    </row>
    <row r="4" spans="1:7" ht="15.75" customHeight="1">
      <c r="A4" s="460" t="s">
        <v>304</v>
      </c>
      <c r="B4" s="460"/>
      <c r="C4" s="467"/>
      <c r="D4" s="467"/>
      <c r="E4" s="467"/>
      <c r="F4" s="467"/>
      <c r="G4" s="467"/>
    </row>
    <row r="5" spans="1:7" ht="15">
      <c r="A5" s="34"/>
      <c r="B5" s="34"/>
      <c r="C5" s="35"/>
      <c r="D5" s="36"/>
      <c r="E5" s="36"/>
      <c r="F5" s="36"/>
      <c r="G5" s="64"/>
    </row>
    <row r="6" spans="1:7" ht="32.25" customHeight="1">
      <c r="A6" s="38"/>
      <c r="B6" s="39" t="s">
        <v>305</v>
      </c>
      <c r="C6" s="462" t="s">
        <v>253</v>
      </c>
      <c r="D6" s="462"/>
      <c r="E6" s="38"/>
      <c r="F6" s="38"/>
      <c r="G6" s="66" t="s">
        <v>306</v>
      </c>
    </row>
    <row r="7" spans="1:7" ht="12.75">
      <c r="A7" s="67"/>
      <c r="B7" s="39"/>
      <c r="C7" s="41"/>
      <c r="D7" s="41"/>
      <c r="E7" s="67"/>
      <c r="F7" s="67"/>
      <c r="G7" s="68"/>
    </row>
    <row r="8" spans="1:7" ht="15.75">
      <c r="A8" s="69" t="s">
        <v>319</v>
      </c>
      <c r="B8" s="70" t="s">
        <v>320</v>
      </c>
      <c r="C8" s="70"/>
      <c r="D8" s="70"/>
      <c r="E8" s="70"/>
      <c r="F8" s="70"/>
      <c r="G8" s="71">
        <f>G9+G107+G56</f>
        <v>0</v>
      </c>
    </row>
    <row r="9" spans="1:7" ht="15.75">
      <c r="A9" s="69" t="s">
        <v>321</v>
      </c>
      <c r="B9" s="463" t="s">
        <v>322</v>
      </c>
      <c r="C9" s="463"/>
      <c r="D9" s="463"/>
      <c r="E9" s="463"/>
      <c r="F9" s="463"/>
      <c r="G9" s="72">
        <f>G10+G26+G90+G94</f>
        <v>0</v>
      </c>
    </row>
    <row r="10" spans="1:7" ht="15.75">
      <c r="A10" s="69" t="s">
        <v>323</v>
      </c>
      <c r="B10" s="70" t="s">
        <v>324</v>
      </c>
      <c r="C10" s="69"/>
      <c r="D10" s="69"/>
      <c r="E10" s="69"/>
      <c r="F10" s="69"/>
      <c r="G10" s="72">
        <f>SUM(G11+G12+G19+G20+G23)</f>
        <v>0</v>
      </c>
    </row>
    <row r="11" spans="1:7" ht="12.75">
      <c r="A11" s="73" t="s">
        <v>325</v>
      </c>
      <c r="B11" s="73" t="s">
        <v>326</v>
      </c>
      <c r="C11" s="73"/>
      <c r="D11" s="73"/>
      <c r="E11" s="74"/>
      <c r="F11" s="73"/>
      <c r="G11" s="75">
        <v>0</v>
      </c>
    </row>
    <row r="12" spans="1:7" ht="12.75">
      <c r="A12" s="73" t="s">
        <v>327</v>
      </c>
      <c r="B12" s="73" t="s">
        <v>328</v>
      </c>
      <c r="C12" s="73"/>
      <c r="D12" s="73"/>
      <c r="E12" s="74"/>
      <c r="F12" s="73"/>
      <c r="G12" s="76">
        <f>SUM(G13:G18)</f>
        <v>0</v>
      </c>
    </row>
    <row r="13" spans="1:7" ht="12.75">
      <c r="A13" s="77" t="s">
        <v>329</v>
      </c>
      <c r="B13" s="77" t="s">
        <v>330</v>
      </c>
      <c r="C13" s="77"/>
      <c r="D13" s="78"/>
      <c r="E13" s="79"/>
      <c r="F13" s="78"/>
      <c r="G13" s="80"/>
    </row>
    <row r="14" spans="1:7" ht="12.75">
      <c r="A14" s="77" t="s">
        <v>331</v>
      </c>
      <c r="B14" s="77" t="s">
        <v>332</v>
      </c>
      <c r="C14" s="81" t="s">
        <v>333</v>
      </c>
      <c r="D14" s="82"/>
      <c r="E14" s="83" t="s">
        <v>334</v>
      </c>
      <c r="F14" s="84"/>
      <c r="G14" s="85">
        <v>0</v>
      </c>
    </row>
    <row r="15" spans="1:7" ht="12.75">
      <c r="A15" s="78" t="s">
        <v>335</v>
      </c>
      <c r="B15" s="78" t="s">
        <v>336</v>
      </c>
      <c r="C15" s="81" t="s">
        <v>337</v>
      </c>
      <c r="D15" s="82"/>
      <c r="E15" s="83" t="s">
        <v>334</v>
      </c>
      <c r="F15" s="84"/>
      <c r="G15" s="85">
        <f>SUM(D15*F15)</f>
        <v>0</v>
      </c>
    </row>
    <row r="16" spans="1:7" ht="12.75">
      <c r="A16" s="78" t="s">
        <v>338</v>
      </c>
      <c r="B16" s="78" t="s">
        <v>339</v>
      </c>
      <c r="C16" s="81" t="s">
        <v>340</v>
      </c>
      <c r="D16" s="82"/>
      <c r="E16" s="83" t="s">
        <v>341</v>
      </c>
      <c r="F16" s="84"/>
      <c r="G16" s="85">
        <f>SUM(D16*F16)</f>
        <v>0</v>
      </c>
    </row>
    <row r="17" spans="1:7" ht="12.75">
      <c r="A17" s="78" t="s">
        <v>342</v>
      </c>
      <c r="B17" s="78" t="s">
        <v>343</v>
      </c>
      <c r="C17" s="81" t="s">
        <v>344</v>
      </c>
      <c r="D17" s="82"/>
      <c r="E17" s="83" t="s">
        <v>345</v>
      </c>
      <c r="F17" s="84"/>
      <c r="G17" s="85">
        <f>SUM(D17*F17)</f>
        <v>0</v>
      </c>
    </row>
    <row r="18" spans="1:7" ht="12.75">
      <c r="A18" s="78" t="s">
        <v>346</v>
      </c>
      <c r="B18" s="78" t="s">
        <v>347</v>
      </c>
      <c r="C18" s="81" t="s">
        <v>340</v>
      </c>
      <c r="D18" s="82"/>
      <c r="E18" s="83" t="s">
        <v>348</v>
      </c>
      <c r="F18" s="84"/>
      <c r="G18" s="85">
        <f>SUM(D18*F18)</f>
        <v>0</v>
      </c>
    </row>
    <row r="19" spans="1:7" ht="12.75">
      <c r="A19" s="73" t="s">
        <v>349</v>
      </c>
      <c r="B19" s="73" t="s">
        <v>350</v>
      </c>
      <c r="C19" s="73"/>
      <c r="D19" s="73"/>
      <c r="E19" s="74"/>
      <c r="F19" s="73"/>
      <c r="G19" s="75">
        <v>0</v>
      </c>
    </row>
    <row r="20" spans="1:7" ht="12.75">
      <c r="A20" s="86" t="s">
        <v>351</v>
      </c>
      <c r="B20" s="87" t="s">
        <v>352</v>
      </c>
      <c r="C20" s="88"/>
      <c r="D20" s="88"/>
      <c r="E20" s="74"/>
      <c r="F20" s="73"/>
      <c r="G20" s="76">
        <f>SUM(G21:G22)</f>
        <v>0</v>
      </c>
    </row>
    <row r="21" spans="1:7" ht="12.75">
      <c r="A21" s="78" t="s">
        <v>353</v>
      </c>
      <c r="B21" s="77" t="s">
        <v>354</v>
      </c>
      <c r="C21" s="78"/>
      <c r="D21" s="78"/>
      <c r="E21" s="79"/>
      <c r="F21" s="78"/>
      <c r="G21" s="80">
        <v>0</v>
      </c>
    </row>
    <row r="22" spans="1:7" ht="12.75">
      <c r="A22" s="78" t="s">
        <v>355</v>
      </c>
      <c r="B22" s="78" t="s">
        <v>356</v>
      </c>
      <c r="C22" s="78"/>
      <c r="D22" s="78"/>
      <c r="E22" s="79"/>
      <c r="F22" s="78"/>
      <c r="G22" s="80">
        <v>0</v>
      </c>
    </row>
    <row r="23" spans="1:7" ht="12.75">
      <c r="A23" s="73" t="s">
        <v>357</v>
      </c>
      <c r="B23" s="73" t="s">
        <v>358</v>
      </c>
      <c r="C23" s="73"/>
      <c r="D23" s="73"/>
      <c r="E23" s="74"/>
      <c r="F23" s="73"/>
      <c r="G23" s="89">
        <f>SUM(G24:G25)</f>
        <v>0</v>
      </c>
    </row>
    <row r="24" spans="1:7" ht="12.75">
      <c r="A24" s="78" t="s">
        <v>359</v>
      </c>
      <c r="B24" s="77" t="s">
        <v>360</v>
      </c>
      <c r="C24" s="78"/>
      <c r="D24" s="78"/>
      <c r="E24" s="79"/>
      <c r="F24" s="78"/>
      <c r="G24" s="80">
        <v>0</v>
      </c>
    </row>
    <row r="25" spans="1:7" ht="12.75">
      <c r="A25" s="78" t="s">
        <v>361</v>
      </c>
      <c r="B25" s="78" t="s">
        <v>362</v>
      </c>
      <c r="C25" s="78"/>
      <c r="D25" s="78"/>
      <c r="E25" s="79"/>
      <c r="F25" s="78"/>
      <c r="G25" s="80">
        <v>0</v>
      </c>
    </row>
    <row r="26" spans="1:7" ht="15.75">
      <c r="A26" s="69" t="s">
        <v>363</v>
      </c>
      <c r="B26" s="70" t="s">
        <v>364</v>
      </c>
      <c r="C26" s="69"/>
      <c r="D26" s="69"/>
      <c r="E26" s="90"/>
      <c r="F26" s="69"/>
      <c r="G26" s="72">
        <f>G27+G39+G47+G55+G65+G66+G76+G79+G82+G85+G86+G89</f>
        <v>0</v>
      </c>
    </row>
    <row r="27" spans="1:7" ht="12.75">
      <c r="A27" s="73" t="s">
        <v>365</v>
      </c>
      <c r="B27" s="73" t="s">
        <v>366</v>
      </c>
      <c r="C27" s="73"/>
      <c r="D27" s="73"/>
      <c r="E27" s="74"/>
      <c r="F27" s="73"/>
      <c r="G27" s="91">
        <f>SUM(G28:G38)</f>
        <v>0</v>
      </c>
    </row>
    <row r="28" spans="1:7" ht="12.75">
      <c r="A28" s="78" t="s">
        <v>367</v>
      </c>
      <c r="B28" s="78" t="s">
        <v>368</v>
      </c>
      <c r="C28" s="81" t="s">
        <v>333</v>
      </c>
      <c r="D28" s="82"/>
      <c r="E28" s="83" t="s">
        <v>334</v>
      </c>
      <c r="F28" s="84"/>
      <c r="G28" s="85">
        <f>SUM(D28*F28)</f>
        <v>0</v>
      </c>
    </row>
    <row r="29" spans="1:7" ht="12.75">
      <c r="A29" s="78" t="s">
        <v>369</v>
      </c>
      <c r="B29" s="78" t="s">
        <v>370</v>
      </c>
      <c r="C29" s="81" t="s">
        <v>333</v>
      </c>
      <c r="D29" s="82">
        <v>0</v>
      </c>
      <c r="E29" s="83" t="s">
        <v>334</v>
      </c>
      <c r="F29" s="84"/>
      <c r="G29" s="85">
        <v>0</v>
      </c>
    </row>
    <row r="30" spans="1:7" ht="12.75">
      <c r="A30" s="78" t="s">
        <v>371</v>
      </c>
      <c r="B30" s="77" t="s">
        <v>0</v>
      </c>
      <c r="C30" s="81" t="s">
        <v>333</v>
      </c>
      <c r="D30" s="82">
        <v>0</v>
      </c>
      <c r="E30" s="83" t="s">
        <v>334</v>
      </c>
      <c r="F30" s="84"/>
      <c r="G30" s="85">
        <v>0</v>
      </c>
    </row>
    <row r="31" spans="1:7" ht="12.75">
      <c r="A31" s="78" t="s">
        <v>1</v>
      </c>
      <c r="B31" s="77" t="s">
        <v>2</v>
      </c>
      <c r="C31" s="81" t="s">
        <v>337</v>
      </c>
      <c r="D31" s="82">
        <v>0</v>
      </c>
      <c r="E31" s="83" t="s">
        <v>334</v>
      </c>
      <c r="F31" s="84"/>
      <c r="G31" s="85">
        <v>0</v>
      </c>
    </row>
    <row r="32" spans="1:7" ht="12.75">
      <c r="A32" s="78" t="s">
        <v>3</v>
      </c>
      <c r="B32" s="77" t="s">
        <v>4</v>
      </c>
      <c r="C32" s="81" t="s">
        <v>337</v>
      </c>
      <c r="D32" s="82">
        <v>0</v>
      </c>
      <c r="E32" s="83" t="s">
        <v>334</v>
      </c>
      <c r="F32" s="84"/>
      <c r="G32" s="85">
        <f>SUM(D32*F32)</f>
        <v>0</v>
      </c>
    </row>
    <row r="33" spans="1:7" ht="12.75">
      <c r="A33" s="78" t="s">
        <v>5</v>
      </c>
      <c r="B33" s="77" t="s">
        <v>6</v>
      </c>
      <c r="C33" s="81" t="s">
        <v>337</v>
      </c>
      <c r="D33" s="82">
        <v>0</v>
      </c>
      <c r="E33" s="83" t="s">
        <v>334</v>
      </c>
      <c r="F33" s="84"/>
      <c r="G33" s="85">
        <v>0</v>
      </c>
    </row>
    <row r="34" spans="1:7" ht="12.75">
      <c r="A34" s="78" t="s">
        <v>7</v>
      </c>
      <c r="B34" s="78" t="s">
        <v>8</v>
      </c>
      <c r="C34" s="81" t="s">
        <v>340</v>
      </c>
      <c r="D34" s="82">
        <v>0</v>
      </c>
      <c r="E34" s="83" t="s">
        <v>341</v>
      </c>
      <c r="F34" s="84"/>
      <c r="G34" s="85">
        <f>SUM(D34*F34)</f>
        <v>0</v>
      </c>
    </row>
    <row r="35" spans="1:7" ht="12.75">
      <c r="A35" s="78" t="s">
        <v>9</v>
      </c>
      <c r="B35" s="78" t="s">
        <v>10</v>
      </c>
      <c r="C35" s="81" t="s">
        <v>344</v>
      </c>
      <c r="D35" s="82">
        <v>0</v>
      </c>
      <c r="E35" s="83" t="s">
        <v>345</v>
      </c>
      <c r="F35" s="84"/>
      <c r="G35" s="85">
        <f>SUM(D35*F35)</f>
        <v>0</v>
      </c>
    </row>
    <row r="36" spans="1:7" ht="12.75">
      <c r="A36" s="78" t="s">
        <v>11</v>
      </c>
      <c r="B36" s="78" t="s">
        <v>12</v>
      </c>
      <c r="C36" s="81" t="s">
        <v>340</v>
      </c>
      <c r="D36" s="82">
        <v>0</v>
      </c>
      <c r="E36" s="83" t="s">
        <v>348</v>
      </c>
      <c r="F36" s="84"/>
      <c r="G36" s="85">
        <f>SUM(D36*F36)</f>
        <v>0</v>
      </c>
    </row>
    <row r="37" spans="1:7" ht="12.75">
      <c r="A37" s="78" t="s">
        <v>13</v>
      </c>
      <c r="B37" s="77" t="s">
        <v>14</v>
      </c>
      <c r="C37" s="81" t="s">
        <v>333</v>
      </c>
      <c r="D37" s="82"/>
      <c r="E37" s="83" t="s">
        <v>334</v>
      </c>
      <c r="F37" s="84"/>
      <c r="G37" s="85">
        <f>SUM(D37*F37)</f>
        <v>0</v>
      </c>
    </row>
    <row r="38" spans="1:7" ht="12.75">
      <c r="A38" s="78" t="s">
        <v>15</v>
      </c>
      <c r="B38" s="77" t="s">
        <v>16</v>
      </c>
      <c r="C38" s="81" t="s">
        <v>337</v>
      </c>
      <c r="D38" s="82">
        <v>0</v>
      </c>
      <c r="E38" s="83" t="s">
        <v>334</v>
      </c>
      <c r="F38" s="84"/>
      <c r="G38" s="85">
        <f>SUM(D38*F38)</f>
        <v>0</v>
      </c>
    </row>
    <row r="39" spans="1:7" ht="12.75">
      <c r="A39" s="73" t="s">
        <v>17</v>
      </c>
      <c r="B39" s="73" t="s">
        <v>18</v>
      </c>
      <c r="C39" s="73"/>
      <c r="D39" s="73"/>
      <c r="E39" s="74"/>
      <c r="F39" s="73"/>
      <c r="G39" s="91">
        <f>SUM(G40:G46)</f>
        <v>0</v>
      </c>
    </row>
    <row r="40" spans="1:7" ht="12.75">
      <c r="A40" s="78" t="s">
        <v>19</v>
      </c>
      <c r="B40" s="77" t="s">
        <v>20</v>
      </c>
      <c r="C40" s="81" t="s">
        <v>333</v>
      </c>
      <c r="D40" s="82"/>
      <c r="E40" s="83" t="s">
        <v>334</v>
      </c>
      <c r="F40" s="84"/>
      <c r="G40" s="85">
        <f aca="true" t="shared" si="0" ref="G40:G46">SUM(D40*F40)</f>
        <v>0</v>
      </c>
    </row>
    <row r="41" spans="1:7" ht="12.75">
      <c r="A41" s="78" t="s">
        <v>21</v>
      </c>
      <c r="B41" s="77" t="s">
        <v>22</v>
      </c>
      <c r="C41" s="81" t="s">
        <v>337</v>
      </c>
      <c r="D41" s="82">
        <v>0</v>
      </c>
      <c r="E41" s="83" t="s">
        <v>334</v>
      </c>
      <c r="F41" s="84"/>
      <c r="G41" s="85">
        <f t="shared" si="0"/>
        <v>0</v>
      </c>
    </row>
    <row r="42" spans="1:7" ht="12.75">
      <c r="A42" s="78" t="s">
        <v>23</v>
      </c>
      <c r="B42" s="77" t="s">
        <v>24</v>
      </c>
      <c r="C42" s="81" t="s">
        <v>333</v>
      </c>
      <c r="D42" s="82">
        <v>0</v>
      </c>
      <c r="E42" s="83" t="s">
        <v>334</v>
      </c>
      <c r="F42" s="84"/>
      <c r="G42" s="85">
        <f t="shared" si="0"/>
        <v>0</v>
      </c>
    </row>
    <row r="43" spans="1:7" ht="12.75">
      <c r="A43" s="78" t="s">
        <v>25</v>
      </c>
      <c r="B43" s="77" t="s">
        <v>26</v>
      </c>
      <c r="C43" s="81" t="s">
        <v>337</v>
      </c>
      <c r="D43" s="82">
        <v>0</v>
      </c>
      <c r="E43" s="83" t="s">
        <v>334</v>
      </c>
      <c r="F43" s="84"/>
      <c r="G43" s="85">
        <f t="shared" si="0"/>
        <v>0</v>
      </c>
    </row>
    <row r="44" spans="1:7" ht="12.75">
      <c r="A44" s="78" t="s">
        <v>27</v>
      </c>
      <c r="B44" s="77" t="s">
        <v>28</v>
      </c>
      <c r="C44" s="81" t="s">
        <v>340</v>
      </c>
      <c r="D44" s="82">
        <v>0</v>
      </c>
      <c r="E44" s="83" t="s">
        <v>341</v>
      </c>
      <c r="F44" s="84"/>
      <c r="G44" s="85">
        <f t="shared" si="0"/>
        <v>0</v>
      </c>
    </row>
    <row r="45" spans="1:7" ht="12.75">
      <c r="A45" s="78" t="s">
        <v>29</v>
      </c>
      <c r="B45" s="77" t="s">
        <v>30</v>
      </c>
      <c r="C45" s="81" t="s">
        <v>344</v>
      </c>
      <c r="D45" s="82">
        <v>0</v>
      </c>
      <c r="E45" s="83" t="s">
        <v>345</v>
      </c>
      <c r="F45" s="84"/>
      <c r="G45" s="85">
        <f t="shared" si="0"/>
        <v>0</v>
      </c>
    </row>
    <row r="46" spans="1:7" ht="12.75">
      <c r="A46" s="78" t="s">
        <v>31</v>
      </c>
      <c r="B46" s="77" t="s">
        <v>32</v>
      </c>
      <c r="C46" s="81" t="s">
        <v>340</v>
      </c>
      <c r="D46" s="82">
        <v>0</v>
      </c>
      <c r="E46" s="83" t="s">
        <v>348</v>
      </c>
      <c r="F46" s="84"/>
      <c r="G46" s="85">
        <f t="shared" si="0"/>
        <v>0</v>
      </c>
    </row>
    <row r="47" spans="1:7" ht="12.75">
      <c r="A47" s="73" t="s">
        <v>33</v>
      </c>
      <c r="B47" s="73" t="s">
        <v>34</v>
      </c>
      <c r="C47" s="73"/>
      <c r="D47" s="73"/>
      <c r="E47" s="74"/>
      <c r="F47" s="73"/>
      <c r="G47" s="91">
        <f>SUM(G48:G54)</f>
        <v>0</v>
      </c>
    </row>
    <row r="48" spans="1:7" ht="12.75">
      <c r="A48" s="78" t="s">
        <v>35</v>
      </c>
      <c r="B48" s="78" t="s">
        <v>36</v>
      </c>
      <c r="C48" s="81" t="s">
        <v>337</v>
      </c>
      <c r="D48" s="82">
        <v>0</v>
      </c>
      <c r="E48" s="83" t="s">
        <v>334</v>
      </c>
      <c r="F48" s="84"/>
      <c r="G48" s="80">
        <f>D48*F48</f>
        <v>0</v>
      </c>
    </row>
    <row r="49" spans="1:7" ht="12.75">
      <c r="A49" s="78" t="s">
        <v>37</v>
      </c>
      <c r="B49" s="77" t="s">
        <v>38</v>
      </c>
      <c r="C49" s="81" t="s">
        <v>337</v>
      </c>
      <c r="D49" s="82">
        <v>0</v>
      </c>
      <c r="E49" s="83" t="s">
        <v>334</v>
      </c>
      <c r="F49" s="84"/>
      <c r="G49" s="80">
        <f>D49*F49</f>
        <v>0</v>
      </c>
    </row>
    <row r="50" spans="1:7" ht="12.75">
      <c r="A50" s="78" t="s">
        <v>39</v>
      </c>
      <c r="B50" s="77" t="s">
        <v>40</v>
      </c>
      <c r="C50" s="81" t="s">
        <v>340</v>
      </c>
      <c r="D50" s="82">
        <v>0</v>
      </c>
      <c r="E50" s="83" t="s">
        <v>341</v>
      </c>
      <c r="F50" s="84"/>
      <c r="G50" s="85">
        <f>SUM(D50*F50)</f>
        <v>0</v>
      </c>
    </row>
    <row r="51" spans="1:7" ht="12.75">
      <c r="A51" s="78" t="s">
        <v>41</v>
      </c>
      <c r="B51" s="77" t="s">
        <v>42</v>
      </c>
      <c r="C51" s="81" t="s">
        <v>344</v>
      </c>
      <c r="D51" s="82">
        <v>0</v>
      </c>
      <c r="E51" s="83" t="s">
        <v>345</v>
      </c>
      <c r="F51" s="84"/>
      <c r="G51" s="85">
        <f>SUM(D51*F51)</f>
        <v>0</v>
      </c>
    </row>
    <row r="52" spans="1:7" ht="12.75">
      <c r="A52" s="78" t="s">
        <v>43</v>
      </c>
      <c r="B52" s="77" t="s">
        <v>44</v>
      </c>
      <c r="C52" s="81" t="s">
        <v>340</v>
      </c>
      <c r="D52" s="82">
        <v>0</v>
      </c>
      <c r="E52" s="83" t="s">
        <v>348</v>
      </c>
      <c r="F52" s="84"/>
      <c r="G52" s="85">
        <f>SUM(D52*F52)</f>
        <v>0</v>
      </c>
    </row>
    <row r="53" spans="1:7" ht="12.75">
      <c r="A53" s="78" t="s">
        <v>45</v>
      </c>
      <c r="B53" s="77" t="s">
        <v>46</v>
      </c>
      <c r="C53" s="81" t="s">
        <v>333</v>
      </c>
      <c r="D53" s="82">
        <v>0</v>
      </c>
      <c r="E53" s="83" t="s">
        <v>334</v>
      </c>
      <c r="F53" s="84"/>
      <c r="G53" s="85">
        <f>SUM(D53*F53)</f>
        <v>0</v>
      </c>
    </row>
    <row r="54" spans="1:7" ht="12.75">
      <c r="A54" s="78" t="s">
        <v>47</v>
      </c>
      <c r="B54" s="77" t="s">
        <v>48</v>
      </c>
      <c r="C54" s="81" t="s">
        <v>333</v>
      </c>
      <c r="D54" s="82">
        <v>0</v>
      </c>
      <c r="E54" s="83" t="s">
        <v>334</v>
      </c>
      <c r="F54" s="84"/>
      <c r="G54" s="85">
        <f>SUM(D54*F54)</f>
        <v>0</v>
      </c>
    </row>
    <row r="55" spans="1:7" ht="12.75">
      <c r="A55" s="73" t="s">
        <v>49</v>
      </c>
      <c r="B55" s="73" t="s">
        <v>50</v>
      </c>
      <c r="C55" s="73"/>
      <c r="D55" s="73"/>
      <c r="E55" s="74"/>
      <c r="F55" s="73"/>
      <c r="G55" s="92">
        <f>SUM(G57:G64)</f>
        <v>0</v>
      </c>
    </row>
    <row r="56" spans="1:7" ht="12.75">
      <c r="A56" s="78" t="s">
        <v>51</v>
      </c>
      <c r="B56" s="78" t="s">
        <v>52</v>
      </c>
      <c r="C56" s="78"/>
      <c r="D56" s="78"/>
      <c r="E56" s="79"/>
      <c r="F56" s="78"/>
      <c r="G56" s="93">
        <f>G119</f>
        <v>0</v>
      </c>
    </row>
    <row r="57" spans="1:7" ht="12.75">
      <c r="A57" s="78" t="s">
        <v>53</v>
      </c>
      <c r="B57" s="78" t="s">
        <v>54</v>
      </c>
      <c r="C57" s="78"/>
      <c r="D57" s="78"/>
      <c r="E57" s="79"/>
      <c r="F57" s="78"/>
      <c r="G57" s="80">
        <v>0</v>
      </c>
    </row>
    <row r="58" spans="1:7" ht="12.75">
      <c r="A58" s="78" t="s">
        <v>55</v>
      </c>
      <c r="B58" s="78" t="s">
        <v>56</v>
      </c>
      <c r="C58" s="78"/>
      <c r="D58" s="78"/>
      <c r="E58" s="79"/>
      <c r="F58" s="78"/>
      <c r="G58" s="80">
        <v>0</v>
      </c>
    </row>
    <row r="59" spans="1:7" ht="12.75">
      <c r="A59" s="78" t="s">
        <v>57</v>
      </c>
      <c r="B59" s="77" t="s">
        <v>58</v>
      </c>
      <c r="C59" s="81" t="s">
        <v>340</v>
      </c>
      <c r="D59" s="82">
        <v>0</v>
      </c>
      <c r="E59" s="83" t="s">
        <v>341</v>
      </c>
      <c r="F59" s="84"/>
      <c r="G59" s="85">
        <f>SUM(D59*F59)</f>
        <v>0</v>
      </c>
    </row>
    <row r="60" spans="1:7" ht="12.75">
      <c r="A60" s="78" t="s">
        <v>59</v>
      </c>
      <c r="B60" s="77" t="s">
        <v>60</v>
      </c>
      <c r="C60" s="81" t="s">
        <v>344</v>
      </c>
      <c r="D60" s="82">
        <v>0</v>
      </c>
      <c r="E60" s="83" t="s">
        <v>345</v>
      </c>
      <c r="F60" s="84"/>
      <c r="G60" s="85">
        <f>SUM(D60*F60)</f>
        <v>0</v>
      </c>
    </row>
    <row r="61" spans="1:7" ht="12.75">
      <c r="A61" s="78" t="s">
        <v>61</v>
      </c>
      <c r="B61" s="77" t="s">
        <v>62</v>
      </c>
      <c r="C61" s="81" t="s">
        <v>340</v>
      </c>
      <c r="D61" s="82">
        <v>0</v>
      </c>
      <c r="E61" s="83" t="s">
        <v>348</v>
      </c>
      <c r="F61" s="84"/>
      <c r="G61" s="85">
        <f>SUM(D61*F61)</f>
        <v>0</v>
      </c>
    </row>
    <row r="62" spans="1:7" s="99" customFormat="1" ht="12.75">
      <c r="A62" s="94" t="s">
        <v>63</v>
      </c>
      <c r="B62" s="94" t="s">
        <v>64</v>
      </c>
      <c r="C62" s="95"/>
      <c r="D62" s="96"/>
      <c r="E62" s="97"/>
      <c r="F62" s="98"/>
      <c r="G62" s="80">
        <v>0</v>
      </c>
    </row>
    <row r="63" spans="1:7" s="99" customFormat="1" ht="12.75">
      <c r="A63" s="94" t="s">
        <v>65</v>
      </c>
      <c r="B63" s="94" t="s">
        <v>66</v>
      </c>
      <c r="C63" s="95"/>
      <c r="D63" s="96"/>
      <c r="E63" s="97"/>
      <c r="F63" s="98"/>
      <c r="G63" s="80"/>
    </row>
    <row r="64" spans="1:7" s="99" customFormat="1" ht="12.75">
      <c r="A64" s="94" t="s">
        <v>67</v>
      </c>
      <c r="B64" s="94" t="s">
        <v>68</v>
      </c>
      <c r="C64" s="95"/>
      <c r="D64" s="96"/>
      <c r="E64" s="97"/>
      <c r="F64" s="98"/>
      <c r="G64" s="80"/>
    </row>
    <row r="65" spans="1:7" ht="12.75">
      <c r="A65" s="73" t="s">
        <v>69</v>
      </c>
      <c r="B65" s="73" t="s">
        <v>70</v>
      </c>
      <c r="C65" s="73"/>
      <c r="D65" s="73"/>
      <c r="E65" s="74"/>
      <c r="F65" s="73"/>
      <c r="G65" s="76"/>
    </row>
    <row r="66" spans="1:7" ht="12.75">
      <c r="A66" s="73" t="s">
        <v>71</v>
      </c>
      <c r="B66" s="73" t="s">
        <v>72</v>
      </c>
      <c r="C66" s="73"/>
      <c r="D66" s="73"/>
      <c r="E66" s="74"/>
      <c r="F66" s="73"/>
      <c r="G66" s="91">
        <f>SUM(G67:G75)</f>
        <v>0</v>
      </c>
    </row>
    <row r="67" spans="1:7" ht="12.75">
      <c r="A67" s="78" t="s">
        <v>73</v>
      </c>
      <c r="B67" s="78" t="s">
        <v>74</v>
      </c>
      <c r="C67" s="78"/>
      <c r="D67" s="78"/>
      <c r="E67" s="79"/>
      <c r="F67" s="78"/>
      <c r="G67" s="80">
        <v>0</v>
      </c>
    </row>
    <row r="68" spans="1:7" ht="12.75">
      <c r="A68" s="78" t="s">
        <v>75</v>
      </c>
      <c r="B68" s="78" t="s">
        <v>76</v>
      </c>
      <c r="C68" s="78"/>
      <c r="D68" s="78"/>
      <c r="E68" s="79"/>
      <c r="F68" s="78"/>
      <c r="G68" s="80">
        <v>0</v>
      </c>
    </row>
    <row r="69" spans="1:7" ht="12.75">
      <c r="A69" s="78" t="s">
        <v>77</v>
      </c>
      <c r="B69" s="78" t="s">
        <v>78</v>
      </c>
      <c r="C69" s="78"/>
      <c r="D69" s="78"/>
      <c r="E69" s="79"/>
      <c r="F69" s="78"/>
      <c r="G69" s="80">
        <v>0</v>
      </c>
    </row>
    <row r="70" spans="1:7" ht="12.75">
      <c r="A70" s="78" t="s">
        <v>79</v>
      </c>
      <c r="B70" s="78" t="s">
        <v>80</v>
      </c>
      <c r="C70" s="78"/>
      <c r="D70" s="78"/>
      <c r="E70" s="79"/>
      <c r="F70" s="78"/>
      <c r="G70" s="80">
        <v>0</v>
      </c>
    </row>
    <row r="71" spans="1:7" ht="12.75">
      <c r="A71" s="78" t="s">
        <v>81</v>
      </c>
      <c r="B71" s="78" t="s">
        <v>82</v>
      </c>
      <c r="C71" s="78"/>
      <c r="D71" s="78"/>
      <c r="E71" s="79"/>
      <c r="F71" s="78"/>
      <c r="G71" s="80">
        <v>0</v>
      </c>
    </row>
    <row r="72" spans="1:7" ht="12.75">
      <c r="A72" s="78" t="s">
        <v>83</v>
      </c>
      <c r="B72" s="78" t="s">
        <v>84</v>
      </c>
      <c r="C72" s="78"/>
      <c r="D72" s="78"/>
      <c r="E72" s="79"/>
      <c r="F72" s="78"/>
      <c r="G72" s="80">
        <v>0</v>
      </c>
    </row>
    <row r="73" spans="1:7" ht="12.75">
      <c r="A73" s="78" t="s">
        <v>85</v>
      </c>
      <c r="B73" s="78" t="s">
        <v>86</v>
      </c>
      <c r="C73" s="78"/>
      <c r="D73" s="78"/>
      <c r="E73" s="79"/>
      <c r="F73" s="78"/>
      <c r="G73" s="80">
        <v>0</v>
      </c>
    </row>
    <row r="74" spans="1:7" ht="12.75">
      <c r="A74" s="78" t="s">
        <v>87</v>
      </c>
      <c r="B74" s="78" t="s">
        <v>88</v>
      </c>
      <c r="C74" s="78"/>
      <c r="D74" s="78"/>
      <c r="E74" s="79"/>
      <c r="F74" s="78"/>
      <c r="G74" s="80">
        <v>0</v>
      </c>
    </row>
    <row r="75" spans="1:7" ht="12.75">
      <c r="A75" s="78" t="s">
        <v>89</v>
      </c>
      <c r="B75" s="78" t="s">
        <v>90</v>
      </c>
      <c r="C75" s="78"/>
      <c r="D75" s="78"/>
      <c r="E75" s="79"/>
      <c r="F75" s="78"/>
      <c r="G75" s="80">
        <v>0</v>
      </c>
    </row>
    <row r="76" spans="1:7" ht="12.75">
      <c r="A76" s="73" t="s">
        <v>91</v>
      </c>
      <c r="B76" s="73" t="s">
        <v>92</v>
      </c>
      <c r="C76" s="73"/>
      <c r="D76" s="73"/>
      <c r="E76" s="74"/>
      <c r="F76" s="73"/>
      <c r="G76" s="91">
        <f>SUM(G77:G78)</f>
        <v>0</v>
      </c>
    </row>
    <row r="77" spans="1:7" ht="12.75">
      <c r="A77" s="77" t="s">
        <v>93</v>
      </c>
      <c r="B77" s="77" t="s">
        <v>94</v>
      </c>
      <c r="C77" s="78"/>
      <c r="D77" s="78"/>
      <c r="E77" s="79"/>
      <c r="F77" s="78"/>
      <c r="G77" s="80">
        <v>0</v>
      </c>
    </row>
    <row r="78" spans="1:7" ht="12.75">
      <c r="A78" s="77" t="s">
        <v>95</v>
      </c>
      <c r="B78" s="77" t="s">
        <v>96</v>
      </c>
      <c r="C78" s="78"/>
      <c r="D78" s="78"/>
      <c r="E78" s="79"/>
      <c r="F78" s="78"/>
      <c r="G78" s="80">
        <v>0</v>
      </c>
    </row>
    <row r="79" spans="1:7" ht="12.75">
      <c r="A79" s="73" t="s">
        <v>97</v>
      </c>
      <c r="B79" s="73" t="s">
        <v>98</v>
      </c>
      <c r="C79" s="73"/>
      <c r="D79" s="73"/>
      <c r="E79" s="74"/>
      <c r="F79" s="73"/>
      <c r="G79" s="91">
        <f>SUM(G80:G81)</f>
        <v>0</v>
      </c>
    </row>
    <row r="80" spans="1:7" ht="12.75">
      <c r="A80" s="77" t="s">
        <v>99</v>
      </c>
      <c r="B80" s="77" t="s">
        <v>100</v>
      </c>
      <c r="C80" s="78"/>
      <c r="D80" s="78"/>
      <c r="E80" s="79"/>
      <c r="F80" s="78"/>
      <c r="G80" s="80">
        <v>0</v>
      </c>
    </row>
    <row r="81" spans="1:7" ht="12.75">
      <c r="A81" s="77" t="s">
        <v>101</v>
      </c>
      <c r="B81" s="77" t="s">
        <v>102</v>
      </c>
      <c r="C81" s="78"/>
      <c r="D81" s="78"/>
      <c r="E81" s="79"/>
      <c r="F81" s="78"/>
      <c r="G81" s="80">
        <v>0</v>
      </c>
    </row>
    <row r="82" spans="1:7" ht="12.75">
      <c r="A82" s="73" t="s">
        <v>103</v>
      </c>
      <c r="B82" s="73" t="s">
        <v>105</v>
      </c>
      <c r="C82" s="73"/>
      <c r="D82" s="73"/>
      <c r="E82" s="74"/>
      <c r="F82" s="73"/>
      <c r="G82" s="91">
        <f>SUM(G83:G84)</f>
        <v>0</v>
      </c>
    </row>
    <row r="83" spans="1:7" ht="12.75">
      <c r="A83" s="77" t="s">
        <v>106</v>
      </c>
      <c r="B83" s="77" t="s">
        <v>107</v>
      </c>
      <c r="C83" s="78"/>
      <c r="D83" s="78"/>
      <c r="E83" s="79"/>
      <c r="F83" s="78"/>
      <c r="G83" s="80">
        <v>0</v>
      </c>
    </row>
    <row r="84" spans="1:7" ht="12.75">
      <c r="A84" s="77" t="s">
        <v>108</v>
      </c>
      <c r="B84" s="77" t="s">
        <v>109</v>
      </c>
      <c r="C84" s="78"/>
      <c r="D84" s="78"/>
      <c r="E84" s="79"/>
      <c r="F84" s="78"/>
      <c r="G84" s="80">
        <v>0</v>
      </c>
    </row>
    <row r="85" spans="1:7" s="99" customFormat="1" ht="12.75">
      <c r="A85" s="100" t="s">
        <v>110</v>
      </c>
      <c r="B85" s="100" t="s">
        <v>111</v>
      </c>
      <c r="C85" s="100"/>
      <c r="D85" s="100"/>
      <c r="E85" s="74"/>
      <c r="F85" s="100"/>
      <c r="G85" s="101">
        <v>0</v>
      </c>
    </row>
    <row r="86" spans="1:7" ht="12.75">
      <c r="A86" s="73" t="s">
        <v>112</v>
      </c>
      <c r="B86" s="73" t="s">
        <v>113</v>
      </c>
      <c r="C86" s="73"/>
      <c r="D86" s="73"/>
      <c r="E86" s="74"/>
      <c r="F86" s="73"/>
      <c r="G86" s="91">
        <f>SUM(G87:G88)</f>
        <v>0</v>
      </c>
    </row>
    <row r="87" spans="1:7" ht="12.75">
      <c r="A87" s="77" t="s">
        <v>114</v>
      </c>
      <c r="B87" s="77" t="s">
        <v>115</v>
      </c>
      <c r="C87" s="81" t="s">
        <v>333</v>
      </c>
      <c r="D87" s="82"/>
      <c r="E87" s="83" t="s">
        <v>334</v>
      </c>
      <c r="F87" s="84"/>
      <c r="G87" s="85">
        <f>SUM(D87*F87)</f>
        <v>0</v>
      </c>
    </row>
    <row r="88" spans="1:7" ht="12.75">
      <c r="A88" s="77" t="s">
        <v>116</v>
      </c>
      <c r="B88" s="77" t="s">
        <v>117</v>
      </c>
      <c r="C88" s="81" t="s">
        <v>337</v>
      </c>
      <c r="D88" s="82">
        <v>0</v>
      </c>
      <c r="E88" s="83" t="s">
        <v>334</v>
      </c>
      <c r="F88" s="84"/>
      <c r="G88" s="85">
        <v>0</v>
      </c>
    </row>
    <row r="89" spans="1:7" ht="15.75">
      <c r="A89" s="73" t="s">
        <v>118</v>
      </c>
      <c r="B89" s="73" t="s">
        <v>119</v>
      </c>
      <c r="C89" s="73"/>
      <c r="D89" s="73"/>
      <c r="E89" s="74"/>
      <c r="F89" s="73"/>
      <c r="G89" s="91">
        <v>0</v>
      </c>
    </row>
    <row r="90" spans="1:7" ht="15.75">
      <c r="A90" s="102" t="s">
        <v>120</v>
      </c>
      <c r="B90" s="103" t="s">
        <v>121</v>
      </c>
      <c r="C90" s="69"/>
      <c r="D90" s="69"/>
      <c r="E90" s="90"/>
      <c r="F90" s="69"/>
      <c r="G90" s="72">
        <f>SUM(G91:G93)</f>
        <v>0</v>
      </c>
    </row>
    <row r="91" spans="1:7" s="99" customFormat="1" ht="12.75">
      <c r="A91" s="94" t="s">
        <v>122</v>
      </c>
      <c r="B91" s="94" t="s">
        <v>123</v>
      </c>
      <c r="C91" s="94"/>
      <c r="D91" s="94"/>
      <c r="E91" s="79"/>
      <c r="F91" s="94"/>
      <c r="G91" s="80">
        <v>0</v>
      </c>
    </row>
    <row r="92" spans="1:7" ht="12.75">
      <c r="A92" s="78" t="s">
        <v>124</v>
      </c>
      <c r="B92" s="78" t="s">
        <v>125</v>
      </c>
      <c r="C92" s="78"/>
      <c r="D92" s="78"/>
      <c r="E92" s="79"/>
      <c r="F92" s="78"/>
      <c r="G92" s="80">
        <v>0</v>
      </c>
    </row>
    <row r="93" spans="1:7" ht="12.75">
      <c r="A93" s="78" t="s">
        <v>126</v>
      </c>
      <c r="B93" s="77" t="s">
        <v>127</v>
      </c>
      <c r="C93" s="78"/>
      <c r="D93" s="78"/>
      <c r="E93" s="79"/>
      <c r="F93" s="78"/>
      <c r="G93" s="80">
        <v>0</v>
      </c>
    </row>
    <row r="94" spans="1:7" s="99" customFormat="1" ht="15.75">
      <c r="A94" s="104" t="s">
        <v>128</v>
      </c>
      <c r="B94" s="105" t="s">
        <v>129</v>
      </c>
      <c r="C94" s="106"/>
      <c r="D94" s="107"/>
      <c r="E94" s="90"/>
      <c r="F94" s="107"/>
      <c r="G94" s="108">
        <f>SUM(G95:G106)</f>
        <v>0</v>
      </c>
    </row>
    <row r="95" spans="1:7" ht="12.75">
      <c r="A95" s="78" t="s">
        <v>130</v>
      </c>
      <c r="B95" s="77" t="s">
        <v>131</v>
      </c>
      <c r="C95" s="81" t="s">
        <v>333</v>
      </c>
      <c r="D95" s="82"/>
      <c r="E95" s="83" t="s">
        <v>334</v>
      </c>
      <c r="F95" s="84"/>
      <c r="G95" s="85">
        <f>SUM(D95*F95)</f>
        <v>0</v>
      </c>
    </row>
    <row r="96" spans="1:7" ht="12.75">
      <c r="A96" s="78" t="s">
        <v>132</v>
      </c>
      <c r="B96" s="77" t="s">
        <v>133</v>
      </c>
      <c r="C96" s="81" t="s">
        <v>337</v>
      </c>
      <c r="D96" s="82">
        <v>0</v>
      </c>
      <c r="E96" s="83" t="s">
        <v>334</v>
      </c>
      <c r="F96" s="84"/>
      <c r="G96" s="85">
        <f>SUM(D96*F96)</f>
        <v>0</v>
      </c>
    </row>
    <row r="97" spans="1:7" ht="12.75">
      <c r="A97" s="78" t="s">
        <v>134</v>
      </c>
      <c r="B97" s="78" t="s">
        <v>135</v>
      </c>
      <c r="C97" s="81" t="s">
        <v>333</v>
      </c>
      <c r="D97" s="82">
        <v>0</v>
      </c>
      <c r="E97" s="83" t="s">
        <v>334</v>
      </c>
      <c r="F97" s="84"/>
      <c r="G97" s="85">
        <f>SUM(D97*F97)</f>
        <v>0</v>
      </c>
    </row>
    <row r="98" spans="1:7" ht="12.75">
      <c r="A98" s="78" t="s">
        <v>136</v>
      </c>
      <c r="B98" s="78" t="s">
        <v>137</v>
      </c>
      <c r="C98" s="81" t="s">
        <v>337</v>
      </c>
      <c r="D98" s="82">
        <v>0</v>
      </c>
      <c r="E98" s="83" t="s">
        <v>334</v>
      </c>
      <c r="F98" s="84"/>
      <c r="G98" s="85">
        <f>SUM(D98*F98)</f>
        <v>0</v>
      </c>
    </row>
    <row r="99" spans="1:7" ht="12.75">
      <c r="A99" s="78" t="s">
        <v>138</v>
      </c>
      <c r="B99" s="78" t="s">
        <v>139</v>
      </c>
      <c r="C99" s="81" t="s">
        <v>333</v>
      </c>
      <c r="D99" s="82">
        <v>0</v>
      </c>
      <c r="E99" s="83" t="s">
        <v>334</v>
      </c>
      <c r="F99" s="84"/>
      <c r="G99" s="85"/>
    </row>
    <row r="100" spans="1:7" ht="12.75">
      <c r="A100" s="78" t="s">
        <v>140</v>
      </c>
      <c r="B100" s="78" t="s">
        <v>141</v>
      </c>
      <c r="C100" s="81" t="s">
        <v>337</v>
      </c>
      <c r="D100" s="82">
        <v>0</v>
      </c>
      <c r="E100" s="83" t="s">
        <v>334</v>
      </c>
      <c r="F100" s="84"/>
      <c r="G100" s="85">
        <v>0</v>
      </c>
    </row>
    <row r="101" spans="1:7" ht="12.75">
      <c r="A101" s="78" t="s">
        <v>142</v>
      </c>
      <c r="B101" s="77" t="s">
        <v>143</v>
      </c>
      <c r="C101" s="81" t="s">
        <v>337</v>
      </c>
      <c r="D101" s="82">
        <v>0</v>
      </c>
      <c r="E101" s="83" t="s">
        <v>334</v>
      </c>
      <c r="F101" s="84"/>
      <c r="G101" s="85">
        <v>0</v>
      </c>
    </row>
    <row r="102" spans="1:7" s="99" customFormat="1" ht="12.75">
      <c r="A102" s="94" t="s">
        <v>144</v>
      </c>
      <c r="B102" s="94" t="s">
        <v>145</v>
      </c>
      <c r="C102" s="95" t="s">
        <v>340</v>
      </c>
      <c r="D102" s="82">
        <v>0</v>
      </c>
      <c r="E102" s="97" t="s">
        <v>341</v>
      </c>
      <c r="F102" s="109"/>
      <c r="G102" s="85">
        <f>SUM(D102*F102)</f>
        <v>0</v>
      </c>
    </row>
    <row r="103" spans="1:7" s="99" customFormat="1" ht="12.75">
      <c r="A103" s="94" t="s">
        <v>146</v>
      </c>
      <c r="B103" s="94" t="s">
        <v>147</v>
      </c>
      <c r="C103" s="95" t="s">
        <v>344</v>
      </c>
      <c r="D103" s="82">
        <v>0</v>
      </c>
      <c r="E103" s="97" t="s">
        <v>345</v>
      </c>
      <c r="F103" s="109"/>
      <c r="G103" s="85">
        <f>SUM(D103*F103)</f>
        <v>0</v>
      </c>
    </row>
    <row r="104" spans="1:7" s="99" customFormat="1" ht="12.75">
      <c r="A104" s="94" t="s">
        <v>148</v>
      </c>
      <c r="B104" s="94" t="s">
        <v>149</v>
      </c>
      <c r="C104" s="95" t="s">
        <v>340</v>
      </c>
      <c r="D104" s="82">
        <v>0</v>
      </c>
      <c r="E104" s="97" t="s">
        <v>348</v>
      </c>
      <c r="F104" s="109"/>
      <c r="G104" s="85">
        <v>0</v>
      </c>
    </row>
    <row r="105" spans="1:7" ht="12.75">
      <c r="A105" s="78" t="s">
        <v>150</v>
      </c>
      <c r="B105" s="77" t="s">
        <v>151</v>
      </c>
      <c r="C105" s="81" t="s">
        <v>333</v>
      </c>
      <c r="D105" s="82"/>
      <c r="E105" s="83" t="s">
        <v>334</v>
      </c>
      <c r="F105" s="84"/>
      <c r="G105" s="85">
        <f>SUM(D105*F105)</f>
        <v>0</v>
      </c>
    </row>
    <row r="106" spans="1:7" ht="12.75">
      <c r="A106" s="78" t="s">
        <v>152</v>
      </c>
      <c r="B106" s="77" t="s">
        <v>153</v>
      </c>
      <c r="C106" s="81" t="s">
        <v>337</v>
      </c>
      <c r="D106" s="82">
        <v>0</v>
      </c>
      <c r="E106" s="83" t="s">
        <v>334</v>
      </c>
      <c r="F106" s="84"/>
      <c r="G106" s="85">
        <f>SUM(D106*F106)</f>
        <v>0</v>
      </c>
    </row>
    <row r="107" spans="1:8" ht="15.75">
      <c r="A107" s="102" t="s">
        <v>154</v>
      </c>
      <c r="B107" s="70" t="s">
        <v>155</v>
      </c>
      <c r="C107" s="110"/>
      <c r="D107" s="69"/>
      <c r="E107" s="90"/>
      <c r="F107" s="69"/>
      <c r="G107" s="85">
        <v>0</v>
      </c>
      <c r="H107" s="111">
        <f>IF(G107&lt;=G109*0.1,"","Correggere i costi indiretti del PED: sono superiori al 10% del costo")</f>
      </c>
    </row>
    <row r="108" spans="1:7" ht="12.75">
      <c r="A108" s="78"/>
      <c r="B108" s="78"/>
      <c r="C108" s="78"/>
      <c r="D108" s="78"/>
      <c r="E108" s="78"/>
      <c r="F108" s="78"/>
      <c r="G108" s="112"/>
    </row>
    <row r="109" spans="1:9" ht="18.75">
      <c r="A109" s="78"/>
      <c r="B109" s="113" t="s">
        <v>156</v>
      </c>
      <c r="C109" s="78"/>
      <c r="D109" s="78"/>
      <c r="E109" s="78"/>
      <c r="F109" s="78"/>
      <c r="G109" s="114">
        <f>G107+G9</f>
        <v>0</v>
      </c>
      <c r="I109" s="115"/>
    </row>
    <row r="110" spans="1:7" ht="18.75">
      <c r="A110" s="78"/>
      <c r="B110" s="113"/>
      <c r="C110" s="78"/>
      <c r="D110" s="78"/>
      <c r="E110" s="78"/>
      <c r="F110" s="78"/>
      <c r="G110" s="116"/>
    </row>
    <row r="111" spans="1:7" ht="13.5">
      <c r="A111" s="117" t="s">
        <v>157</v>
      </c>
      <c r="B111" s="78"/>
      <c r="C111" s="78"/>
      <c r="D111" s="78"/>
      <c r="E111" s="78"/>
      <c r="F111" s="78"/>
      <c r="G111" s="112"/>
    </row>
    <row r="112" spans="1:2" ht="12.75">
      <c r="A112" s="118"/>
      <c r="B112" s="119"/>
    </row>
    <row r="113" ht="14.25">
      <c r="A113" s="120"/>
    </row>
    <row r="114" spans="1:7" ht="14.25">
      <c r="A114" s="121"/>
      <c r="B114" s="464" t="s">
        <v>158</v>
      </c>
      <c r="C114" s="464"/>
      <c r="D114" s="464"/>
      <c r="E114" s="464"/>
      <c r="F114" s="464"/>
      <c r="G114" s="464"/>
    </row>
    <row r="115" spans="1:7" ht="14.25">
      <c r="A115" s="78"/>
      <c r="B115" s="122"/>
      <c r="C115" s="123"/>
      <c r="D115" s="465" t="s">
        <v>159</v>
      </c>
      <c r="E115" s="465"/>
      <c r="F115" s="465"/>
      <c r="G115" s="124"/>
    </row>
    <row r="116" spans="2:7" ht="14.25">
      <c r="B116" s="125"/>
      <c r="C116" s="121"/>
      <c r="D116" s="121"/>
      <c r="E116" s="121"/>
      <c r="F116" s="121"/>
      <c r="G116" s="126"/>
    </row>
    <row r="117" spans="2:8" ht="15">
      <c r="B117" s="120" t="s">
        <v>160</v>
      </c>
      <c r="C117" s="127"/>
      <c r="D117" s="127"/>
      <c r="E117" s="127"/>
      <c r="F117" s="127"/>
      <c r="G117" s="128">
        <f>G115*G120</f>
        <v>0</v>
      </c>
      <c r="H117" s="111"/>
    </row>
    <row r="118" spans="2:8" ht="14.25">
      <c r="B118" s="125" t="s">
        <v>161</v>
      </c>
      <c r="C118" s="127"/>
      <c r="D118" s="127"/>
      <c r="E118" s="127"/>
      <c r="F118" s="127"/>
      <c r="G118" s="129">
        <f>IF(G115&gt;50%,"-",G109-G117)</f>
        <v>0</v>
      </c>
      <c r="H118" s="130"/>
    </row>
    <row r="119" spans="2:8" ht="14.25">
      <c r="B119" s="125" t="s">
        <v>162</v>
      </c>
      <c r="C119" s="127"/>
      <c r="D119" s="127"/>
      <c r="E119" s="127"/>
      <c r="F119" s="127"/>
      <c r="G119" s="129">
        <f>IF(G115&gt;50%,G109*(100%-G115)/G115,G120/2-G107)</f>
        <v>0</v>
      </c>
      <c r="H119" s="111"/>
    </row>
    <row r="120" spans="2:8" ht="14.25">
      <c r="B120" s="131" t="s">
        <v>163</v>
      </c>
      <c r="C120" s="132"/>
      <c r="D120" s="132"/>
      <c r="E120" s="132"/>
      <c r="F120" s="132"/>
      <c r="G120" s="133">
        <f>IF(G115&gt;50%,G109+G119,(G109-G107)*2)</f>
        <v>0</v>
      </c>
      <c r="H120" s="111"/>
    </row>
  </sheetData>
  <sheetProtection selectLockedCells="1" selectUnlockedCells="1"/>
  <mergeCells count="9">
    <mergeCell ref="A1:G1"/>
    <mergeCell ref="A2:G2"/>
    <mergeCell ref="A3:G3"/>
    <mergeCell ref="A4:B4"/>
    <mergeCell ref="C4:G4"/>
    <mergeCell ref="C6:D6"/>
    <mergeCell ref="B9:F9"/>
    <mergeCell ref="B114:G114"/>
    <mergeCell ref="D115:F115"/>
  </mergeCells>
  <printOptions/>
  <pageMargins left="0.7479166666666667" right="0.5597222222222222" top="0.65" bottom="0.9840277777777777" header="0.5118055555555555" footer="0.5118055555555555"/>
  <pageSetup horizontalDpi="300" verticalDpi="300" orientation="portrait" paperSize="9" scale="75" r:id="rId2"/>
  <rowBreaks count="2" manualBreakCount="2">
    <brk id="64" max="255" man="1"/>
    <brk id="111" max="255" man="1"/>
  </rowBreaks>
  <colBreaks count="1" manualBreakCount="1">
    <brk id="7" max="65535" man="1"/>
  </colBreaks>
  <legacyDrawing r:id="rId1"/>
</worksheet>
</file>

<file path=xl/worksheets/sheet7.xml><?xml version="1.0" encoding="utf-8"?>
<worksheet xmlns="http://schemas.openxmlformats.org/spreadsheetml/2006/main" xmlns:r="http://schemas.openxmlformats.org/officeDocument/2006/relationships">
  <sheetPr codeName="Foglio3"/>
  <dimension ref="A1:J160"/>
  <sheetViews>
    <sheetView zoomScale="85" zoomScaleNormal="85" zoomScaleSheetLayoutView="75" workbookViewId="0" topLeftCell="A1">
      <selection activeCell="A1" sqref="A1"/>
    </sheetView>
  </sheetViews>
  <sheetFormatPr defaultColWidth="9.140625" defaultRowHeight="12.75"/>
  <cols>
    <col min="1" max="1" width="15.7109375" style="134" customWidth="1"/>
    <col min="2" max="2" width="38.8515625" style="134" customWidth="1"/>
    <col min="3" max="3" width="14.8515625" style="134" customWidth="1"/>
    <col min="4" max="4" width="12.140625" style="134" customWidth="1"/>
    <col min="5" max="5" width="13.140625" style="134" customWidth="1"/>
    <col min="6" max="6" width="15.57421875" style="134" customWidth="1"/>
    <col min="7" max="7" width="16.57421875" style="135" customWidth="1"/>
    <col min="8" max="9" width="0" style="134" hidden="1" customWidth="1"/>
    <col min="10" max="10" width="15.421875" style="134" customWidth="1"/>
    <col min="11" max="11" width="15.00390625" style="134" customWidth="1"/>
    <col min="12" max="12" width="16.00390625" style="134" customWidth="1"/>
    <col min="13" max="13" width="12.00390625" style="134" customWidth="1"/>
    <col min="14" max="14" width="12.140625" style="134" customWidth="1"/>
    <col min="15" max="16384" width="9.140625" style="134" customWidth="1"/>
  </cols>
  <sheetData>
    <row r="1" spans="1:7" s="136" customFormat="1" ht="38.25" customHeight="1">
      <c r="A1" s="476" t="s">
        <v>164</v>
      </c>
      <c r="B1" s="476"/>
      <c r="C1" s="476"/>
      <c r="D1" s="476"/>
      <c r="E1" s="476"/>
      <c r="F1" s="476"/>
      <c r="G1" s="476"/>
    </row>
    <row r="2" spans="1:7" ht="18.75">
      <c r="A2" s="477" t="s">
        <v>303</v>
      </c>
      <c r="B2" s="477"/>
      <c r="C2" s="477"/>
      <c r="D2" s="477"/>
      <c r="E2" s="477"/>
      <c r="F2" s="477"/>
      <c r="G2" s="477"/>
    </row>
    <row r="3" spans="1:7" ht="18.75">
      <c r="A3" s="477" t="s">
        <v>318</v>
      </c>
      <c r="B3" s="477"/>
      <c r="C3" s="477"/>
      <c r="D3" s="477"/>
      <c r="E3" s="477"/>
      <c r="F3" s="477"/>
      <c r="G3" s="477"/>
    </row>
    <row r="4" spans="1:7" ht="15.75" customHeight="1">
      <c r="A4" s="478" t="s">
        <v>304</v>
      </c>
      <c r="B4" s="478"/>
      <c r="C4" s="461"/>
      <c r="D4" s="461"/>
      <c r="E4" s="461"/>
      <c r="F4" s="461"/>
      <c r="G4" s="461"/>
    </row>
    <row r="5" spans="1:7" ht="15">
      <c r="A5" s="137"/>
      <c r="B5" s="137"/>
      <c r="C5" s="138"/>
      <c r="D5" s="139"/>
      <c r="E5" s="139"/>
      <c r="F5" s="139"/>
      <c r="G5" s="140"/>
    </row>
    <row r="6" spans="1:7" ht="32.25" customHeight="1">
      <c r="A6" s="141"/>
      <c r="B6" s="142" t="s">
        <v>305</v>
      </c>
      <c r="C6" s="473" t="s">
        <v>253</v>
      </c>
      <c r="D6" s="473"/>
      <c r="E6" s="141"/>
      <c r="F6" s="141"/>
      <c r="G6" s="143" t="s">
        <v>306</v>
      </c>
    </row>
    <row r="7" spans="1:7" ht="12.75">
      <c r="A7" s="141"/>
      <c r="B7" s="142"/>
      <c r="C7" s="144"/>
      <c r="D7" s="144"/>
      <c r="E7" s="141"/>
      <c r="F7" s="141"/>
      <c r="G7" s="145"/>
    </row>
    <row r="8" spans="1:7" ht="15.75">
      <c r="A8" s="146" t="s">
        <v>319</v>
      </c>
      <c r="B8" s="147" t="s">
        <v>320</v>
      </c>
      <c r="C8" s="147"/>
      <c r="D8" s="147"/>
      <c r="E8" s="147"/>
      <c r="F8" s="147"/>
      <c r="G8" s="148" t="e">
        <f>G9+G107+G56</f>
        <v>#DIV/0!</v>
      </c>
    </row>
    <row r="9" spans="1:7" ht="15.75">
      <c r="A9" s="146" t="s">
        <v>321</v>
      </c>
      <c r="B9" s="474" t="s">
        <v>322</v>
      </c>
      <c r="C9" s="474"/>
      <c r="D9" s="474"/>
      <c r="E9" s="474"/>
      <c r="F9" s="474"/>
      <c r="G9" s="148">
        <f>G10+G26+G90+G94</f>
        <v>0</v>
      </c>
    </row>
    <row r="10" spans="1:7" ht="15.75">
      <c r="A10" s="146" t="s">
        <v>323</v>
      </c>
      <c r="B10" s="147" t="s">
        <v>324</v>
      </c>
      <c r="C10" s="146"/>
      <c r="D10" s="146"/>
      <c r="E10" s="146"/>
      <c r="F10" s="146"/>
      <c r="G10" s="148">
        <f>SUM(G11+G12+G19+G20+G23)</f>
        <v>0</v>
      </c>
    </row>
    <row r="11" spans="1:7" ht="12.75">
      <c r="A11" s="149" t="s">
        <v>325</v>
      </c>
      <c r="B11" s="149" t="s">
        <v>326</v>
      </c>
      <c r="C11" s="149"/>
      <c r="D11" s="149"/>
      <c r="E11" s="150"/>
      <c r="F11" s="149"/>
      <c r="G11" s="151"/>
    </row>
    <row r="12" spans="1:7" ht="12.75">
      <c r="A12" s="149" t="s">
        <v>327</v>
      </c>
      <c r="B12" s="149" t="s">
        <v>328</v>
      </c>
      <c r="C12" s="149"/>
      <c r="D12" s="149"/>
      <c r="E12" s="150"/>
      <c r="F12" s="149"/>
      <c r="G12" s="152">
        <f>SUM(G13:G18)</f>
        <v>0</v>
      </c>
    </row>
    <row r="13" spans="1:7" ht="12.75">
      <c r="A13" s="153" t="s">
        <v>329</v>
      </c>
      <c r="B13" s="153" t="s">
        <v>330</v>
      </c>
      <c r="C13" s="153"/>
      <c r="D13" s="154"/>
      <c r="E13" s="155"/>
      <c r="F13" s="154"/>
      <c r="G13" s="156">
        <v>0</v>
      </c>
    </row>
    <row r="14" spans="1:7" ht="12.75">
      <c r="A14" s="153" t="s">
        <v>331</v>
      </c>
      <c r="B14" s="153" t="s">
        <v>332</v>
      </c>
      <c r="C14" s="157" t="s">
        <v>333</v>
      </c>
      <c r="D14" s="158"/>
      <c r="E14" s="159" t="s">
        <v>334</v>
      </c>
      <c r="F14" s="160"/>
      <c r="G14" s="161">
        <f>D14*F14</f>
        <v>0</v>
      </c>
    </row>
    <row r="15" spans="1:7" ht="12.75">
      <c r="A15" s="154" t="s">
        <v>335</v>
      </c>
      <c r="B15" s="154" t="s">
        <v>336</v>
      </c>
      <c r="C15" s="157" t="s">
        <v>337</v>
      </c>
      <c r="D15" s="158"/>
      <c r="E15" s="159" t="s">
        <v>334</v>
      </c>
      <c r="F15" s="160"/>
      <c r="G15" s="161">
        <f>D15*F15</f>
        <v>0</v>
      </c>
    </row>
    <row r="16" spans="1:7" ht="12.75">
      <c r="A16" s="154" t="s">
        <v>338</v>
      </c>
      <c r="B16" s="154" t="s">
        <v>339</v>
      </c>
      <c r="C16" s="157" t="s">
        <v>340</v>
      </c>
      <c r="D16" s="158"/>
      <c r="E16" s="159" t="s">
        <v>341</v>
      </c>
      <c r="F16" s="160"/>
      <c r="G16" s="161">
        <f>D16*F16</f>
        <v>0</v>
      </c>
    </row>
    <row r="17" spans="1:7" ht="12.75">
      <c r="A17" s="154" t="s">
        <v>342</v>
      </c>
      <c r="B17" s="154" t="s">
        <v>343</v>
      </c>
      <c r="C17" s="157" t="s">
        <v>344</v>
      </c>
      <c r="D17" s="158"/>
      <c r="E17" s="159" t="s">
        <v>345</v>
      </c>
      <c r="F17" s="160"/>
      <c r="G17" s="161">
        <f>D17*F17</f>
        <v>0</v>
      </c>
    </row>
    <row r="18" spans="1:7" ht="12.75">
      <c r="A18" s="154" t="s">
        <v>346</v>
      </c>
      <c r="B18" s="154" t="s">
        <v>347</v>
      </c>
      <c r="C18" s="157" t="s">
        <v>340</v>
      </c>
      <c r="D18" s="158"/>
      <c r="E18" s="159" t="s">
        <v>348</v>
      </c>
      <c r="F18" s="160"/>
      <c r="G18" s="161">
        <f>D18*F18</f>
        <v>0</v>
      </c>
    </row>
    <row r="19" spans="1:7" ht="12.75">
      <c r="A19" s="149" t="s">
        <v>349</v>
      </c>
      <c r="B19" s="149" t="s">
        <v>350</v>
      </c>
      <c r="C19" s="149"/>
      <c r="D19" s="149"/>
      <c r="E19" s="150"/>
      <c r="F19" s="149"/>
      <c r="G19" s="151">
        <v>0</v>
      </c>
    </row>
    <row r="20" spans="1:7" ht="12.75">
      <c r="A20" s="162" t="s">
        <v>351</v>
      </c>
      <c r="B20" s="163" t="s">
        <v>352</v>
      </c>
      <c r="C20" s="164"/>
      <c r="D20" s="164"/>
      <c r="E20" s="150"/>
      <c r="F20" s="149"/>
      <c r="G20" s="152">
        <f>SUM(G21:G22)</f>
        <v>0</v>
      </c>
    </row>
    <row r="21" spans="1:7" ht="12.75">
      <c r="A21" s="154" t="s">
        <v>353</v>
      </c>
      <c r="B21" s="153" t="s">
        <v>354</v>
      </c>
      <c r="C21" s="154"/>
      <c r="D21" s="154"/>
      <c r="E21" s="155"/>
      <c r="F21" s="154"/>
      <c r="G21" s="161">
        <v>0</v>
      </c>
    </row>
    <row r="22" spans="1:7" ht="12.75">
      <c r="A22" s="154" t="s">
        <v>355</v>
      </c>
      <c r="B22" s="154" t="s">
        <v>356</v>
      </c>
      <c r="C22" s="154"/>
      <c r="D22" s="154"/>
      <c r="E22" s="155"/>
      <c r="F22" s="154"/>
      <c r="G22" s="161">
        <v>0</v>
      </c>
    </row>
    <row r="23" spans="1:7" ht="12.75">
      <c r="A23" s="149" t="s">
        <v>357</v>
      </c>
      <c r="B23" s="149" t="s">
        <v>358</v>
      </c>
      <c r="C23" s="149"/>
      <c r="D23" s="149"/>
      <c r="E23" s="150"/>
      <c r="F23" s="149"/>
      <c r="G23" s="165">
        <f>SUM(G24:G25)</f>
        <v>0</v>
      </c>
    </row>
    <row r="24" spans="1:7" ht="12.75">
      <c r="A24" s="154" t="s">
        <v>359</v>
      </c>
      <c r="B24" s="153" t="s">
        <v>360</v>
      </c>
      <c r="C24" s="154"/>
      <c r="D24" s="154"/>
      <c r="E24" s="155"/>
      <c r="F24" s="154"/>
      <c r="G24" s="161">
        <v>0</v>
      </c>
    </row>
    <row r="25" spans="1:7" ht="12.75">
      <c r="A25" s="154" t="s">
        <v>361</v>
      </c>
      <c r="B25" s="154" t="s">
        <v>362</v>
      </c>
      <c r="C25" s="154"/>
      <c r="D25" s="154"/>
      <c r="E25" s="155"/>
      <c r="F25" s="154"/>
      <c r="G25" s="161">
        <v>0</v>
      </c>
    </row>
    <row r="26" spans="1:7" ht="15.75">
      <c r="A26" s="146" t="s">
        <v>363</v>
      </c>
      <c r="B26" s="147" t="s">
        <v>364</v>
      </c>
      <c r="C26" s="146"/>
      <c r="D26" s="146"/>
      <c r="E26" s="166"/>
      <c r="F26" s="146"/>
      <c r="G26" s="148">
        <f>G27+G39+G47+G55+G65+G66+G76+G79+G82+G85+G86+G89</f>
        <v>0</v>
      </c>
    </row>
    <row r="27" spans="1:7" ht="12.75">
      <c r="A27" s="149" t="s">
        <v>365</v>
      </c>
      <c r="B27" s="149" t="s">
        <v>366</v>
      </c>
      <c r="C27" s="149"/>
      <c r="D27" s="149"/>
      <c r="E27" s="150"/>
      <c r="F27" s="149"/>
      <c r="G27" s="167">
        <f>SUM(G28:G38)</f>
        <v>0</v>
      </c>
    </row>
    <row r="28" spans="1:7" ht="12.75">
      <c r="A28" s="154" t="s">
        <v>367</v>
      </c>
      <c r="B28" s="154" t="s">
        <v>368</v>
      </c>
      <c r="C28" s="157" t="s">
        <v>333</v>
      </c>
      <c r="D28" s="158"/>
      <c r="E28" s="159" t="s">
        <v>334</v>
      </c>
      <c r="F28" s="160"/>
      <c r="G28" s="161">
        <f aca="true" t="shared" si="0" ref="G28:G38">D28*F28</f>
        <v>0</v>
      </c>
    </row>
    <row r="29" spans="1:7" ht="12.75">
      <c r="A29" s="154" t="s">
        <v>369</v>
      </c>
      <c r="B29" s="154" t="s">
        <v>370</v>
      </c>
      <c r="C29" s="157" t="s">
        <v>333</v>
      </c>
      <c r="D29" s="158">
        <v>0</v>
      </c>
      <c r="E29" s="159" t="s">
        <v>334</v>
      </c>
      <c r="F29" s="160"/>
      <c r="G29" s="161">
        <f t="shared" si="0"/>
        <v>0</v>
      </c>
    </row>
    <row r="30" spans="1:7" ht="12.75">
      <c r="A30" s="154" t="s">
        <v>371</v>
      </c>
      <c r="B30" s="153" t="s">
        <v>0</v>
      </c>
      <c r="C30" s="157" t="s">
        <v>333</v>
      </c>
      <c r="D30" s="158">
        <v>0</v>
      </c>
      <c r="E30" s="159" t="s">
        <v>334</v>
      </c>
      <c r="F30" s="160"/>
      <c r="G30" s="161">
        <f t="shared" si="0"/>
        <v>0</v>
      </c>
    </row>
    <row r="31" spans="1:7" ht="12.75">
      <c r="A31" s="154" t="s">
        <v>1</v>
      </c>
      <c r="B31" s="153" t="s">
        <v>2</v>
      </c>
      <c r="C31" s="157" t="s">
        <v>337</v>
      </c>
      <c r="D31" s="158">
        <v>0</v>
      </c>
      <c r="E31" s="159" t="s">
        <v>334</v>
      </c>
      <c r="F31" s="160"/>
      <c r="G31" s="161">
        <f t="shared" si="0"/>
        <v>0</v>
      </c>
    </row>
    <row r="32" spans="1:7" ht="12.75">
      <c r="A32" s="154" t="s">
        <v>3</v>
      </c>
      <c r="B32" s="153" t="s">
        <v>4</v>
      </c>
      <c r="C32" s="157" t="s">
        <v>337</v>
      </c>
      <c r="D32" s="158">
        <v>0</v>
      </c>
      <c r="E32" s="159" t="s">
        <v>334</v>
      </c>
      <c r="F32" s="160"/>
      <c r="G32" s="161">
        <f t="shared" si="0"/>
        <v>0</v>
      </c>
    </row>
    <row r="33" spans="1:7" ht="12.75">
      <c r="A33" s="154" t="s">
        <v>5</v>
      </c>
      <c r="B33" s="153" t="s">
        <v>6</v>
      </c>
      <c r="C33" s="157" t="s">
        <v>337</v>
      </c>
      <c r="D33" s="158">
        <v>0</v>
      </c>
      <c r="E33" s="159" t="s">
        <v>334</v>
      </c>
      <c r="F33" s="160"/>
      <c r="G33" s="161">
        <f t="shared" si="0"/>
        <v>0</v>
      </c>
    </row>
    <row r="34" spans="1:7" ht="12.75">
      <c r="A34" s="154" t="s">
        <v>7</v>
      </c>
      <c r="B34" s="154" t="s">
        <v>8</v>
      </c>
      <c r="C34" s="157" t="s">
        <v>340</v>
      </c>
      <c r="D34" s="158">
        <v>0</v>
      </c>
      <c r="E34" s="159" t="s">
        <v>341</v>
      </c>
      <c r="F34" s="160"/>
      <c r="G34" s="161">
        <f t="shared" si="0"/>
        <v>0</v>
      </c>
    </row>
    <row r="35" spans="1:7" ht="12.75">
      <c r="A35" s="154" t="s">
        <v>9</v>
      </c>
      <c r="B35" s="154" t="s">
        <v>10</v>
      </c>
      <c r="C35" s="157" t="s">
        <v>344</v>
      </c>
      <c r="D35" s="158">
        <v>0</v>
      </c>
      <c r="E35" s="159" t="s">
        <v>345</v>
      </c>
      <c r="F35" s="160"/>
      <c r="G35" s="161">
        <f t="shared" si="0"/>
        <v>0</v>
      </c>
    </row>
    <row r="36" spans="1:7" ht="12.75">
      <c r="A36" s="154" t="s">
        <v>11</v>
      </c>
      <c r="B36" s="154" t="s">
        <v>12</v>
      </c>
      <c r="C36" s="157" t="s">
        <v>340</v>
      </c>
      <c r="D36" s="158">
        <v>0</v>
      </c>
      <c r="E36" s="159" t="s">
        <v>348</v>
      </c>
      <c r="F36" s="160"/>
      <c r="G36" s="161">
        <f t="shared" si="0"/>
        <v>0</v>
      </c>
    </row>
    <row r="37" spans="1:7" ht="12.75">
      <c r="A37" s="154" t="s">
        <v>13</v>
      </c>
      <c r="B37" s="153" t="s">
        <v>14</v>
      </c>
      <c r="C37" s="157" t="s">
        <v>333</v>
      </c>
      <c r="D37" s="158"/>
      <c r="E37" s="159" t="s">
        <v>334</v>
      </c>
      <c r="F37" s="160"/>
      <c r="G37" s="161">
        <f t="shared" si="0"/>
        <v>0</v>
      </c>
    </row>
    <row r="38" spans="1:7" ht="12.75">
      <c r="A38" s="154" t="s">
        <v>15</v>
      </c>
      <c r="B38" s="153" t="s">
        <v>16</v>
      </c>
      <c r="C38" s="157" t="s">
        <v>337</v>
      </c>
      <c r="D38" s="158">
        <v>0</v>
      </c>
      <c r="E38" s="159" t="s">
        <v>334</v>
      </c>
      <c r="F38" s="160"/>
      <c r="G38" s="161">
        <f t="shared" si="0"/>
        <v>0</v>
      </c>
    </row>
    <row r="39" spans="1:7" ht="12.75">
      <c r="A39" s="149" t="s">
        <v>17</v>
      </c>
      <c r="B39" s="149" t="s">
        <v>18</v>
      </c>
      <c r="C39" s="149"/>
      <c r="D39" s="149"/>
      <c r="E39" s="150"/>
      <c r="F39" s="149"/>
      <c r="G39" s="167">
        <f>SUM(G40:G46)</f>
        <v>0</v>
      </c>
    </row>
    <row r="40" spans="1:7" ht="12.75">
      <c r="A40" s="154" t="s">
        <v>19</v>
      </c>
      <c r="B40" s="153" t="s">
        <v>20</v>
      </c>
      <c r="C40" s="157" t="s">
        <v>333</v>
      </c>
      <c r="D40" s="158"/>
      <c r="E40" s="159" t="s">
        <v>334</v>
      </c>
      <c r="F40" s="160"/>
      <c r="G40" s="161">
        <f aca="true" t="shared" si="1" ref="G40:G46">D40*F40</f>
        <v>0</v>
      </c>
    </row>
    <row r="41" spans="1:7" ht="12.75">
      <c r="A41" s="154" t="s">
        <v>21</v>
      </c>
      <c r="B41" s="153" t="s">
        <v>22</v>
      </c>
      <c r="C41" s="157" t="s">
        <v>337</v>
      </c>
      <c r="D41" s="158">
        <v>0</v>
      </c>
      <c r="E41" s="159" t="s">
        <v>334</v>
      </c>
      <c r="F41" s="160"/>
      <c r="G41" s="161">
        <f t="shared" si="1"/>
        <v>0</v>
      </c>
    </row>
    <row r="42" spans="1:7" ht="12.75">
      <c r="A42" s="154" t="s">
        <v>23</v>
      </c>
      <c r="B42" s="153" t="s">
        <v>24</v>
      </c>
      <c r="C42" s="157" t="s">
        <v>333</v>
      </c>
      <c r="D42" s="158">
        <v>0</v>
      </c>
      <c r="E42" s="159" t="s">
        <v>334</v>
      </c>
      <c r="F42" s="160"/>
      <c r="G42" s="161">
        <f t="shared" si="1"/>
        <v>0</v>
      </c>
    </row>
    <row r="43" spans="1:7" ht="12.75">
      <c r="A43" s="154" t="s">
        <v>25</v>
      </c>
      <c r="B43" s="153" t="s">
        <v>26</v>
      </c>
      <c r="C43" s="157" t="s">
        <v>337</v>
      </c>
      <c r="D43" s="158">
        <v>0</v>
      </c>
      <c r="E43" s="159" t="s">
        <v>334</v>
      </c>
      <c r="F43" s="160"/>
      <c r="G43" s="161">
        <f t="shared" si="1"/>
        <v>0</v>
      </c>
    </row>
    <row r="44" spans="1:7" ht="12.75">
      <c r="A44" s="154" t="s">
        <v>27</v>
      </c>
      <c r="B44" s="153" t="s">
        <v>28</v>
      </c>
      <c r="C44" s="157" t="s">
        <v>340</v>
      </c>
      <c r="D44" s="158">
        <v>0</v>
      </c>
      <c r="E44" s="159" t="s">
        <v>341</v>
      </c>
      <c r="F44" s="160"/>
      <c r="G44" s="161">
        <f t="shared" si="1"/>
        <v>0</v>
      </c>
    </row>
    <row r="45" spans="1:7" ht="12.75">
      <c r="A45" s="154" t="s">
        <v>29</v>
      </c>
      <c r="B45" s="153" t="s">
        <v>30</v>
      </c>
      <c r="C45" s="157" t="s">
        <v>344</v>
      </c>
      <c r="D45" s="158">
        <v>0</v>
      </c>
      <c r="E45" s="159" t="s">
        <v>345</v>
      </c>
      <c r="F45" s="160"/>
      <c r="G45" s="161">
        <f t="shared" si="1"/>
        <v>0</v>
      </c>
    </row>
    <row r="46" spans="1:7" ht="12.75">
      <c r="A46" s="154" t="s">
        <v>31</v>
      </c>
      <c r="B46" s="153" t="s">
        <v>32</v>
      </c>
      <c r="C46" s="157" t="s">
        <v>340</v>
      </c>
      <c r="D46" s="158">
        <v>0</v>
      </c>
      <c r="E46" s="159" t="s">
        <v>348</v>
      </c>
      <c r="F46" s="160"/>
      <c r="G46" s="161">
        <f t="shared" si="1"/>
        <v>0</v>
      </c>
    </row>
    <row r="47" spans="1:7" ht="12.75">
      <c r="A47" s="149" t="s">
        <v>33</v>
      </c>
      <c r="B47" s="149" t="s">
        <v>34</v>
      </c>
      <c r="C47" s="149"/>
      <c r="D47" s="149"/>
      <c r="E47" s="150"/>
      <c r="F47" s="149"/>
      <c r="G47" s="167">
        <f>SUM(G48:G54)</f>
        <v>0</v>
      </c>
    </row>
    <row r="48" spans="1:7" ht="12.75">
      <c r="A48" s="154" t="s">
        <v>35</v>
      </c>
      <c r="B48" s="154" t="s">
        <v>36</v>
      </c>
      <c r="C48" s="157" t="s">
        <v>337</v>
      </c>
      <c r="D48" s="158">
        <v>0</v>
      </c>
      <c r="E48" s="159" t="s">
        <v>334</v>
      </c>
      <c r="F48" s="160"/>
      <c r="G48" s="161">
        <f aca="true" t="shared" si="2" ref="G48:G54">D48*F48</f>
        <v>0</v>
      </c>
    </row>
    <row r="49" spans="1:7" ht="12.75">
      <c r="A49" s="154" t="s">
        <v>37</v>
      </c>
      <c r="B49" s="153" t="s">
        <v>38</v>
      </c>
      <c r="C49" s="157" t="s">
        <v>337</v>
      </c>
      <c r="D49" s="158">
        <v>0</v>
      </c>
      <c r="E49" s="159" t="s">
        <v>334</v>
      </c>
      <c r="F49" s="160"/>
      <c r="G49" s="161">
        <f t="shared" si="2"/>
        <v>0</v>
      </c>
    </row>
    <row r="50" spans="1:7" ht="12.75">
      <c r="A50" s="154" t="s">
        <v>39</v>
      </c>
      <c r="B50" s="153" t="s">
        <v>40</v>
      </c>
      <c r="C50" s="157" t="s">
        <v>340</v>
      </c>
      <c r="D50" s="158">
        <v>0</v>
      </c>
      <c r="E50" s="159" t="s">
        <v>341</v>
      </c>
      <c r="F50" s="160"/>
      <c r="G50" s="161">
        <f t="shared" si="2"/>
        <v>0</v>
      </c>
    </row>
    <row r="51" spans="1:7" ht="12.75">
      <c r="A51" s="154" t="s">
        <v>41</v>
      </c>
      <c r="B51" s="153" t="s">
        <v>42</v>
      </c>
      <c r="C51" s="157" t="s">
        <v>344</v>
      </c>
      <c r="D51" s="158">
        <v>0</v>
      </c>
      <c r="E51" s="159" t="s">
        <v>345</v>
      </c>
      <c r="F51" s="160"/>
      <c r="G51" s="161">
        <f t="shared" si="2"/>
        <v>0</v>
      </c>
    </row>
    <row r="52" spans="1:7" ht="12.75">
      <c r="A52" s="154" t="s">
        <v>43</v>
      </c>
      <c r="B52" s="153" t="s">
        <v>44</v>
      </c>
      <c r="C52" s="157" t="s">
        <v>340</v>
      </c>
      <c r="D52" s="158">
        <v>0</v>
      </c>
      <c r="E52" s="159" t="s">
        <v>348</v>
      </c>
      <c r="F52" s="160"/>
      <c r="G52" s="161">
        <f t="shared" si="2"/>
        <v>0</v>
      </c>
    </row>
    <row r="53" spans="1:7" ht="12.75">
      <c r="A53" s="154" t="s">
        <v>45</v>
      </c>
      <c r="B53" s="153" t="s">
        <v>46</v>
      </c>
      <c r="C53" s="157" t="s">
        <v>333</v>
      </c>
      <c r="D53" s="158">
        <v>0</v>
      </c>
      <c r="E53" s="159" t="s">
        <v>334</v>
      </c>
      <c r="F53" s="160"/>
      <c r="G53" s="161">
        <f t="shared" si="2"/>
        <v>0</v>
      </c>
    </row>
    <row r="54" spans="1:7" ht="12.75">
      <c r="A54" s="154" t="s">
        <v>47</v>
      </c>
      <c r="B54" s="153" t="s">
        <v>48</v>
      </c>
      <c r="C54" s="157" t="s">
        <v>333</v>
      </c>
      <c r="D54" s="158">
        <v>0</v>
      </c>
      <c r="E54" s="159" t="s">
        <v>334</v>
      </c>
      <c r="F54" s="160"/>
      <c r="G54" s="161">
        <f t="shared" si="2"/>
        <v>0</v>
      </c>
    </row>
    <row r="55" spans="1:7" ht="12.75">
      <c r="A55" s="149" t="s">
        <v>49</v>
      </c>
      <c r="B55" s="149" t="s">
        <v>50</v>
      </c>
      <c r="C55" s="149"/>
      <c r="D55" s="149"/>
      <c r="E55" s="150"/>
      <c r="F55" s="149"/>
      <c r="G55" s="168">
        <f>SUM(G57:G64)</f>
        <v>0</v>
      </c>
    </row>
    <row r="56" spans="1:7" ht="12.75">
      <c r="A56" s="154" t="s">
        <v>51</v>
      </c>
      <c r="B56" s="154" t="s">
        <v>52</v>
      </c>
      <c r="C56" s="154"/>
      <c r="D56" s="154"/>
      <c r="E56" s="155"/>
      <c r="F56" s="154"/>
      <c r="G56" s="169" t="e">
        <f>G130</f>
        <v>#DIV/0!</v>
      </c>
    </row>
    <row r="57" spans="1:7" ht="12.75">
      <c r="A57" s="154" t="s">
        <v>53</v>
      </c>
      <c r="B57" s="154" t="s">
        <v>54</v>
      </c>
      <c r="C57" s="154"/>
      <c r="D57" s="154"/>
      <c r="E57" s="155"/>
      <c r="F57" s="154"/>
      <c r="G57" s="161">
        <v>0</v>
      </c>
    </row>
    <row r="58" spans="1:7" ht="12.75">
      <c r="A58" s="154" t="s">
        <v>55</v>
      </c>
      <c r="B58" s="154" t="s">
        <v>56</v>
      </c>
      <c r="C58" s="154"/>
      <c r="D58" s="154"/>
      <c r="E58" s="155"/>
      <c r="F58" s="154"/>
      <c r="G58" s="161">
        <v>0</v>
      </c>
    </row>
    <row r="59" spans="1:7" ht="12.75">
      <c r="A59" s="154" t="s">
        <v>57</v>
      </c>
      <c r="B59" s="153" t="s">
        <v>58</v>
      </c>
      <c r="C59" s="157" t="s">
        <v>340</v>
      </c>
      <c r="D59" s="158">
        <v>0</v>
      </c>
      <c r="E59" s="159" t="s">
        <v>341</v>
      </c>
      <c r="F59" s="160"/>
      <c r="G59" s="161">
        <f>D59*F59</f>
        <v>0</v>
      </c>
    </row>
    <row r="60" spans="1:7" ht="12.75">
      <c r="A60" s="154" t="s">
        <v>59</v>
      </c>
      <c r="B60" s="153" t="s">
        <v>60</v>
      </c>
      <c r="C60" s="157" t="s">
        <v>344</v>
      </c>
      <c r="D60" s="158">
        <v>0</v>
      </c>
      <c r="E60" s="159" t="s">
        <v>345</v>
      </c>
      <c r="F60" s="160"/>
      <c r="G60" s="161">
        <f>D60*F60</f>
        <v>0</v>
      </c>
    </row>
    <row r="61" spans="1:7" ht="12.75">
      <c r="A61" s="154" t="s">
        <v>61</v>
      </c>
      <c r="B61" s="153" t="s">
        <v>62</v>
      </c>
      <c r="C61" s="157" t="s">
        <v>340</v>
      </c>
      <c r="D61" s="158">
        <v>0</v>
      </c>
      <c r="E61" s="159" t="s">
        <v>348</v>
      </c>
      <c r="F61" s="160"/>
      <c r="G61" s="161">
        <f>D61*F61</f>
        <v>0</v>
      </c>
    </row>
    <row r="62" spans="1:7" s="174" customFormat="1" ht="12.75">
      <c r="A62" s="170" t="s">
        <v>63</v>
      </c>
      <c r="B62" s="170" t="s">
        <v>64</v>
      </c>
      <c r="C62" s="171"/>
      <c r="D62" s="155"/>
      <c r="E62" s="172"/>
      <c r="F62" s="173"/>
      <c r="G62" s="161">
        <v>0</v>
      </c>
    </row>
    <row r="63" spans="1:7" s="174" customFormat="1" ht="12.75">
      <c r="A63" s="170" t="s">
        <v>65</v>
      </c>
      <c r="B63" s="170" t="s">
        <v>66</v>
      </c>
      <c r="C63" s="171"/>
      <c r="D63" s="155"/>
      <c r="E63" s="172"/>
      <c r="F63" s="173"/>
      <c r="G63" s="161"/>
    </row>
    <row r="64" spans="1:7" s="174" customFormat="1" ht="12.75">
      <c r="A64" s="170" t="s">
        <v>67</v>
      </c>
      <c r="B64" s="170" t="s">
        <v>68</v>
      </c>
      <c r="C64" s="171"/>
      <c r="D64" s="155"/>
      <c r="E64" s="172"/>
      <c r="F64" s="173"/>
      <c r="G64" s="161"/>
    </row>
    <row r="65" spans="1:7" ht="12.75">
      <c r="A65" s="149" t="s">
        <v>69</v>
      </c>
      <c r="B65" s="149" t="s">
        <v>70</v>
      </c>
      <c r="C65" s="149"/>
      <c r="D65" s="149"/>
      <c r="E65" s="150"/>
      <c r="F65" s="149"/>
      <c r="G65" s="151"/>
    </row>
    <row r="66" spans="1:7" ht="12.75">
      <c r="A66" s="149" t="s">
        <v>71</v>
      </c>
      <c r="B66" s="149" t="s">
        <v>72</v>
      </c>
      <c r="C66" s="149"/>
      <c r="D66" s="149"/>
      <c r="E66" s="150"/>
      <c r="F66" s="149"/>
      <c r="G66" s="167">
        <f>SUM(G67:G75)</f>
        <v>0</v>
      </c>
    </row>
    <row r="67" spans="1:7" ht="12.75">
      <c r="A67" s="154" t="s">
        <v>73</v>
      </c>
      <c r="B67" s="154" t="s">
        <v>74</v>
      </c>
      <c r="C67" s="154"/>
      <c r="D67" s="154"/>
      <c r="E67" s="155"/>
      <c r="F67" s="154"/>
      <c r="G67" s="161">
        <v>0</v>
      </c>
    </row>
    <row r="68" spans="1:7" ht="12.75">
      <c r="A68" s="154" t="s">
        <v>75</v>
      </c>
      <c r="B68" s="154" t="s">
        <v>76</v>
      </c>
      <c r="C68" s="154"/>
      <c r="D68" s="154"/>
      <c r="E68" s="155"/>
      <c r="F68" s="154"/>
      <c r="G68" s="161">
        <v>0</v>
      </c>
    </row>
    <row r="69" spans="1:7" ht="12.75">
      <c r="A69" s="154" t="s">
        <v>77</v>
      </c>
      <c r="B69" s="154" t="s">
        <v>78</v>
      </c>
      <c r="C69" s="154"/>
      <c r="D69" s="154"/>
      <c r="E69" s="155"/>
      <c r="F69" s="154"/>
      <c r="G69" s="161">
        <v>0</v>
      </c>
    </row>
    <row r="70" spans="1:7" ht="12.75">
      <c r="A70" s="154" t="s">
        <v>79</v>
      </c>
      <c r="B70" s="154" t="s">
        <v>80</v>
      </c>
      <c r="C70" s="154"/>
      <c r="D70" s="154"/>
      <c r="E70" s="155"/>
      <c r="F70" s="154"/>
      <c r="G70" s="161">
        <v>0</v>
      </c>
    </row>
    <row r="71" spans="1:7" ht="12.75">
      <c r="A71" s="154" t="s">
        <v>81</v>
      </c>
      <c r="B71" s="154" t="s">
        <v>82</v>
      </c>
      <c r="C71" s="154"/>
      <c r="D71" s="154"/>
      <c r="E71" s="155"/>
      <c r="F71" s="154"/>
      <c r="G71" s="161">
        <v>0</v>
      </c>
    </row>
    <row r="72" spans="1:7" ht="12.75">
      <c r="A72" s="154" t="s">
        <v>83</v>
      </c>
      <c r="B72" s="154" t="s">
        <v>84</v>
      </c>
      <c r="C72" s="154"/>
      <c r="D72" s="154"/>
      <c r="E72" s="155"/>
      <c r="F72" s="154"/>
      <c r="G72" s="161">
        <v>0</v>
      </c>
    </row>
    <row r="73" spans="1:7" ht="12.75">
      <c r="A73" s="154" t="s">
        <v>85</v>
      </c>
      <c r="B73" s="154" t="s">
        <v>86</v>
      </c>
      <c r="C73" s="154"/>
      <c r="D73" s="154"/>
      <c r="E73" s="155"/>
      <c r="F73" s="154"/>
      <c r="G73" s="161">
        <v>0</v>
      </c>
    </row>
    <row r="74" spans="1:7" ht="12.75">
      <c r="A74" s="154" t="s">
        <v>87</v>
      </c>
      <c r="B74" s="154" t="s">
        <v>88</v>
      </c>
      <c r="C74" s="154"/>
      <c r="D74" s="154"/>
      <c r="E74" s="155"/>
      <c r="F74" s="154"/>
      <c r="G74" s="161">
        <v>0</v>
      </c>
    </row>
    <row r="75" spans="1:7" ht="12.75">
      <c r="A75" s="154" t="s">
        <v>89</v>
      </c>
      <c r="B75" s="154" t="s">
        <v>90</v>
      </c>
      <c r="C75" s="154"/>
      <c r="D75" s="154"/>
      <c r="E75" s="155"/>
      <c r="F75" s="154"/>
      <c r="G75" s="161">
        <v>0</v>
      </c>
    </row>
    <row r="76" spans="1:7" ht="12.75">
      <c r="A76" s="149" t="s">
        <v>91</v>
      </c>
      <c r="B76" s="149" t="s">
        <v>92</v>
      </c>
      <c r="C76" s="149"/>
      <c r="D76" s="149"/>
      <c r="E76" s="150"/>
      <c r="F76" s="149"/>
      <c r="G76" s="167">
        <f>SUM(G77:G78)</f>
        <v>0</v>
      </c>
    </row>
    <row r="77" spans="1:7" ht="12.75">
      <c r="A77" s="153" t="s">
        <v>93</v>
      </c>
      <c r="B77" s="153" t="s">
        <v>94</v>
      </c>
      <c r="C77" s="154"/>
      <c r="D77" s="154"/>
      <c r="E77" s="155"/>
      <c r="F77" s="154"/>
      <c r="G77" s="161">
        <v>0</v>
      </c>
    </row>
    <row r="78" spans="1:7" ht="12.75">
      <c r="A78" s="153" t="s">
        <v>95</v>
      </c>
      <c r="B78" s="153" t="s">
        <v>96</v>
      </c>
      <c r="C78" s="154"/>
      <c r="D78" s="154"/>
      <c r="E78" s="155"/>
      <c r="F78" s="154"/>
      <c r="G78" s="161">
        <v>0</v>
      </c>
    </row>
    <row r="79" spans="1:7" ht="12.75">
      <c r="A79" s="149" t="s">
        <v>97</v>
      </c>
      <c r="B79" s="149" t="s">
        <v>98</v>
      </c>
      <c r="C79" s="149"/>
      <c r="D79" s="149"/>
      <c r="E79" s="150"/>
      <c r="F79" s="149"/>
      <c r="G79" s="167">
        <f>SUM(G80:G81)</f>
        <v>0</v>
      </c>
    </row>
    <row r="80" spans="1:7" ht="12.75">
      <c r="A80" s="153" t="s">
        <v>99</v>
      </c>
      <c r="B80" s="153" t="s">
        <v>100</v>
      </c>
      <c r="C80" s="154"/>
      <c r="D80" s="154"/>
      <c r="E80" s="155"/>
      <c r="F80" s="154"/>
      <c r="G80" s="161">
        <v>0</v>
      </c>
    </row>
    <row r="81" spans="1:7" ht="12.75">
      <c r="A81" s="153" t="s">
        <v>101</v>
      </c>
      <c r="B81" s="153" t="s">
        <v>102</v>
      </c>
      <c r="C81" s="154"/>
      <c r="D81" s="154"/>
      <c r="E81" s="155"/>
      <c r="F81" s="154"/>
      <c r="G81" s="161">
        <v>0</v>
      </c>
    </row>
    <row r="82" spans="1:7" ht="12.75">
      <c r="A82" s="149" t="s">
        <v>103</v>
      </c>
      <c r="B82" s="149" t="s">
        <v>105</v>
      </c>
      <c r="C82" s="149"/>
      <c r="D82" s="149"/>
      <c r="E82" s="150"/>
      <c r="F82" s="149"/>
      <c r="G82" s="167">
        <f>SUM(G83:G84)</f>
        <v>0</v>
      </c>
    </row>
    <row r="83" spans="1:7" ht="12.75">
      <c r="A83" s="153" t="s">
        <v>106</v>
      </c>
      <c r="B83" s="153" t="s">
        <v>107</v>
      </c>
      <c r="C83" s="154"/>
      <c r="D83" s="154"/>
      <c r="E83" s="155"/>
      <c r="F83" s="154"/>
      <c r="G83" s="161">
        <v>0</v>
      </c>
    </row>
    <row r="84" spans="1:7" ht="12.75">
      <c r="A84" s="153" t="s">
        <v>108</v>
      </c>
      <c r="B84" s="153" t="s">
        <v>109</v>
      </c>
      <c r="C84" s="154"/>
      <c r="D84" s="154"/>
      <c r="E84" s="155"/>
      <c r="F84" s="154"/>
      <c r="G84" s="161">
        <v>0</v>
      </c>
    </row>
    <row r="85" spans="1:7" s="174" customFormat="1" ht="12.75">
      <c r="A85" s="175" t="s">
        <v>110</v>
      </c>
      <c r="B85" s="175" t="s">
        <v>111</v>
      </c>
      <c r="C85" s="175"/>
      <c r="D85" s="175"/>
      <c r="E85" s="150"/>
      <c r="F85" s="175"/>
      <c r="G85" s="176">
        <v>0</v>
      </c>
    </row>
    <row r="86" spans="1:7" ht="12.75">
      <c r="A86" s="149" t="s">
        <v>112</v>
      </c>
      <c r="B86" s="149" t="s">
        <v>113</v>
      </c>
      <c r="C86" s="149"/>
      <c r="D86" s="149"/>
      <c r="E86" s="150"/>
      <c r="F86" s="149"/>
      <c r="G86" s="167">
        <f>SUM(G87:G88)</f>
        <v>0</v>
      </c>
    </row>
    <row r="87" spans="1:7" ht="12.75">
      <c r="A87" s="153" t="s">
        <v>114</v>
      </c>
      <c r="B87" s="153" t="s">
        <v>115</v>
      </c>
      <c r="C87" s="157" t="s">
        <v>333</v>
      </c>
      <c r="D87" s="158"/>
      <c r="E87" s="159" t="s">
        <v>334</v>
      </c>
      <c r="F87" s="160"/>
      <c r="G87" s="161">
        <f>D87*F87</f>
        <v>0</v>
      </c>
    </row>
    <row r="88" spans="1:7" ht="12.75">
      <c r="A88" s="153" t="s">
        <v>116</v>
      </c>
      <c r="B88" s="153" t="s">
        <v>117</v>
      </c>
      <c r="C88" s="157" t="s">
        <v>337</v>
      </c>
      <c r="D88" s="158">
        <v>0</v>
      </c>
      <c r="E88" s="159" t="s">
        <v>334</v>
      </c>
      <c r="F88" s="160"/>
      <c r="G88" s="161">
        <f>D88*F88</f>
        <v>0</v>
      </c>
    </row>
    <row r="89" spans="1:7" ht="15.75">
      <c r="A89" s="149" t="s">
        <v>118</v>
      </c>
      <c r="B89" s="149" t="s">
        <v>119</v>
      </c>
      <c r="C89" s="149"/>
      <c r="D89" s="149"/>
      <c r="E89" s="150"/>
      <c r="F89" s="149"/>
      <c r="G89" s="177">
        <v>0</v>
      </c>
    </row>
    <row r="90" spans="1:7" ht="15.75">
      <c r="A90" s="178" t="s">
        <v>120</v>
      </c>
      <c r="B90" s="179" t="s">
        <v>121</v>
      </c>
      <c r="C90" s="146"/>
      <c r="D90" s="146"/>
      <c r="E90" s="166"/>
      <c r="F90" s="146"/>
      <c r="G90" s="148">
        <f>SUM(G91:G93)</f>
        <v>0</v>
      </c>
    </row>
    <row r="91" spans="1:7" s="174" customFormat="1" ht="12.75">
      <c r="A91" s="170" t="s">
        <v>122</v>
      </c>
      <c r="B91" s="170" t="s">
        <v>123</v>
      </c>
      <c r="C91" s="170"/>
      <c r="D91" s="170"/>
      <c r="E91" s="155"/>
      <c r="F91" s="170"/>
      <c r="G91" s="161"/>
    </row>
    <row r="92" spans="1:7" ht="12.75">
      <c r="A92" s="154" t="s">
        <v>124</v>
      </c>
      <c r="B92" s="154" t="s">
        <v>125</v>
      </c>
      <c r="C92" s="154"/>
      <c r="D92" s="154"/>
      <c r="E92" s="155"/>
      <c r="F92" s="154"/>
      <c r="G92" s="161">
        <v>0</v>
      </c>
    </row>
    <row r="93" spans="1:7" ht="12.75">
      <c r="A93" s="154" t="s">
        <v>126</v>
      </c>
      <c r="B93" s="153" t="s">
        <v>127</v>
      </c>
      <c r="C93" s="154"/>
      <c r="D93" s="154"/>
      <c r="E93" s="155"/>
      <c r="F93" s="154"/>
      <c r="G93" s="161">
        <v>0</v>
      </c>
    </row>
    <row r="94" spans="1:7" s="174" customFormat="1" ht="15.75">
      <c r="A94" s="180" t="s">
        <v>128</v>
      </c>
      <c r="B94" s="181" t="s">
        <v>129</v>
      </c>
      <c r="C94" s="182"/>
      <c r="D94" s="183"/>
      <c r="E94" s="166"/>
      <c r="F94" s="183"/>
      <c r="G94" s="184">
        <f>SUM(G95:G106)</f>
        <v>0</v>
      </c>
    </row>
    <row r="95" spans="1:7" ht="12.75">
      <c r="A95" s="154" t="s">
        <v>130</v>
      </c>
      <c r="B95" s="153" t="s">
        <v>131</v>
      </c>
      <c r="C95" s="157" t="s">
        <v>333</v>
      </c>
      <c r="D95" s="158"/>
      <c r="E95" s="159" t="s">
        <v>334</v>
      </c>
      <c r="F95" s="160"/>
      <c r="G95" s="161">
        <f aca="true" t="shared" si="3" ref="G95:G106">D95*F95</f>
        <v>0</v>
      </c>
    </row>
    <row r="96" spans="1:7" ht="12.75">
      <c r="A96" s="154" t="s">
        <v>132</v>
      </c>
      <c r="B96" s="153" t="s">
        <v>133</v>
      </c>
      <c r="C96" s="157" t="s">
        <v>337</v>
      </c>
      <c r="D96" s="158">
        <v>0</v>
      </c>
      <c r="E96" s="159" t="s">
        <v>334</v>
      </c>
      <c r="F96" s="160"/>
      <c r="G96" s="161">
        <f t="shared" si="3"/>
        <v>0</v>
      </c>
    </row>
    <row r="97" spans="1:7" ht="12.75">
      <c r="A97" s="154" t="s">
        <v>134</v>
      </c>
      <c r="B97" s="154" t="s">
        <v>135</v>
      </c>
      <c r="C97" s="157" t="s">
        <v>333</v>
      </c>
      <c r="D97" s="158">
        <v>0</v>
      </c>
      <c r="E97" s="159" t="s">
        <v>334</v>
      </c>
      <c r="F97" s="160"/>
      <c r="G97" s="161">
        <f t="shared" si="3"/>
        <v>0</v>
      </c>
    </row>
    <row r="98" spans="1:7" ht="12.75">
      <c r="A98" s="154" t="s">
        <v>136</v>
      </c>
      <c r="B98" s="154" t="s">
        <v>137</v>
      </c>
      <c r="C98" s="157" t="s">
        <v>337</v>
      </c>
      <c r="D98" s="158">
        <v>0</v>
      </c>
      <c r="E98" s="159" t="s">
        <v>334</v>
      </c>
      <c r="F98" s="160"/>
      <c r="G98" s="161">
        <f t="shared" si="3"/>
        <v>0</v>
      </c>
    </row>
    <row r="99" spans="1:7" ht="12.75">
      <c r="A99" s="154" t="s">
        <v>138</v>
      </c>
      <c r="B99" s="154" t="s">
        <v>139</v>
      </c>
      <c r="C99" s="157" t="s">
        <v>333</v>
      </c>
      <c r="D99" s="158">
        <v>0</v>
      </c>
      <c r="E99" s="159" t="s">
        <v>334</v>
      </c>
      <c r="F99" s="160"/>
      <c r="G99" s="161">
        <f t="shared" si="3"/>
        <v>0</v>
      </c>
    </row>
    <row r="100" spans="1:7" ht="12.75">
      <c r="A100" s="154" t="s">
        <v>140</v>
      </c>
      <c r="B100" s="154" t="s">
        <v>141</v>
      </c>
      <c r="C100" s="157" t="s">
        <v>337</v>
      </c>
      <c r="D100" s="158">
        <v>0</v>
      </c>
      <c r="E100" s="159" t="s">
        <v>334</v>
      </c>
      <c r="F100" s="160"/>
      <c r="G100" s="161">
        <f t="shared" si="3"/>
        <v>0</v>
      </c>
    </row>
    <row r="101" spans="1:7" ht="12.75">
      <c r="A101" s="154" t="s">
        <v>142</v>
      </c>
      <c r="B101" s="153" t="s">
        <v>143</v>
      </c>
      <c r="C101" s="157" t="s">
        <v>337</v>
      </c>
      <c r="D101" s="158">
        <v>0</v>
      </c>
      <c r="E101" s="159" t="s">
        <v>334</v>
      </c>
      <c r="F101" s="160"/>
      <c r="G101" s="161">
        <f t="shared" si="3"/>
        <v>0</v>
      </c>
    </row>
    <row r="102" spans="1:7" s="174" customFormat="1" ht="12.75">
      <c r="A102" s="170" t="s">
        <v>144</v>
      </c>
      <c r="B102" s="170" t="s">
        <v>145</v>
      </c>
      <c r="C102" s="171" t="s">
        <v>340</v>
      </c>
      <c r="D102" s="158">
        <v>0</v>
      </c>
      <c r="E102" s="172" t="s">
        <v>341</v>
      </c>
      <c r="F102" s="185"/>
      <c r="G102" s="161">
        <f t="shared" si="3"/>
        <v>0</v>
      </c>
    </row>
    <row r="103" spans="1:7" s="174" customFormat="1" ht="12.75">
      <c r="A103" s="170" t="s">
        <v>146</v>
      </c>
      <c r="B103" s="170" t="s">
        <v>147</v>
      </c>
      <c r="C103" s="171" t="s">
        <v>344</v>
      </c>
      <c r="D103" s="158">
        <v>0</v>
      </c>
      <c r="E103" s="172" t="s">
        <v>345</v>
      </c>
      <c r="F103" s="185"/>
      <c r="G103" s="161">
        <f t="shared" si="3"/>
        <v>0</v>
      </c>
    </row>
    <row r="104" spans="1:7" s="174" customFormat="1" ht="12.75">
      <c r="A104" s="170" t="s">
        <v>148</v>
      </c>
      <c r="B104" s="170" t="s">
        <v>149</v>
      </c>
      <c r="C104" s="171" t="s">
        <v>340</v>
      </c>
      <c r="D104" s="158">
        <v>0</v>
      </c>
      <c r="E104" s="172" t="s">
        <v>348</v>
      </c>
      <c r="F104" s="185"/>
      <c r="G104" s="161">
        <f t="shared" si="3"/>
        <v>0</v>
      </c>
    </row>
    <row r="105" spans="1:7" ht="12.75">
      <c r="A105" s="154" t="s">
        <v>150</v>
      </c>
      <c r="B105" s="153" t="s">
        <v>151</v>
      </c>
      <c r="C105" s="157" t="s">
        <v>333</v>
      </c>
      <c r="D105" s="158"/>
      <c r="E105" s="159" t="s">
        <v>334</v>
      </c>
      <c r="F105" s="160"/>
      <c r="G105" s="161">
        <f t="shared" si="3"/>
        <v>0</v>
      </c>
    </row>
    <row r="106" spans="1:7" ht="12.75">
      <c r="A106" s="154" t="s">
        <v>152</v>
      </c>
      <c r="B106" s="153" t="s">
        <v>153</v>
      </c>
      <c r="C106" s="157" t="s">
        <v>337</v>
      </c>
      <c r="D106" s="158">
        <v>0</v>
      </c>
      <c r="E106" s="159" t="s">
        <v>334</v>
      </c>
      <c r="F106" s="160"/>
      <c r="G106" s="161">
        <f t="shared" si="3"/>
        <v>0</v>
      </c>
    </row>
    <row r="107" spans="1:8" ht="15.75">
      <c r="A107" s="178" t="s">
        <v>154</v>
      </c>
      <c r="B107" s="147" t="s">
        <v>155</v>
      </c>
      <c r="C107" s="186"/>
      <c r="D107" s="146"/>
      <c r="E107" s="166"/>
      <c r="F107" s="146"/>
      <c r="G107" s="161">
        <v>0</v>
      </c>
      <c r="H107" s="187">
        <f>IF(G107&lt;=G109*0.1,"","Correggere i costi indiretti del PED: sono superiori al 10% del costo")</f>
      </c>
    </row>
    <row r="108" spans="1:7" ht="12.75">
      <c r="A108" s="154"/>
      <c r="B108" s="154"/>
      <c r="C108" s="154"/>
      <c r="D108" s="154"/>
      <c r="E108" s="154"/>
      <c r="F108" s="154"/>
      <c r="G108" s="188"/>
    </row>
    <row r="109" spans="1:9" ht="18.75">
      <c r="A109" s="154"/>
      <c r="B109" s="189" t="s">
        <v>156</v>
      </c>
      <c r="C109" s="154"/>
      <c r="D109" s="154"/>
      <c r="E109" s="154"/>
      <c r="F109" s="154"/>
      <c r="G109" s="190">
        <f>+G107+G9</f>
        <v>0</v>
      </c>
      <c r="H109" s="191"/>
      <c r="I109" s="192"/>
    </row>
    <row r="110" spans="1:7" ht="18.75">
      <c r="A110" s="154"/>
      <c r="B110" s="189"/>
      <c r="C110" s="154"/>
      <c r="D110" s="154"/>
      <c r="E110" s="154"/>
      <c r="F110" s="154"/>
      <c r="G110" s="193"/>
    </row>
    <row r="111" spans="1:7" ht="13.5">
      <c r="A111" s="194" t="s">
        <v>157</v>
      </c>
      <c r="B111" s="154"/>
      <c r="C111" s="154"/>
      <c r="D111" s="154"/>
      <c r="E111" s="154"/>
      <c r="F111" s="154"/>
      <c r="G111" s="188"/>
    </row>
    <row r="112" spans="1:7" s="198" customFormat="1" ht="12.75">
      <c r="A112" s="195"/>
      <c r="B112" s="196"/>
      <c r="C112" s="196"/>
      <c r="D112" s="196"/>
      <c r="E112" s="196"/>
      <c r="F112" s="196"/>
      <c r="G112" s="197"/>
    </row>
    <row r="113" spans="1:6" s="198" customFormat="1" ht="19.5" customHeight="1">
      <c r="A113" s="196"/>
      <c r="B113" s="196"/>
      <c r="C113" s="196"/>
      <c r="D113" s="196"/>
      <c r="E113" s="196"/>
      <c r="F113" s="197"/>
    </row>
    <row r="114" spans="1:6" s="198" customFormat="1" ht="12.75">
      <c r="A114" s="199"/>
      <c r="F114" s="200"/>
    </row>
    <row r="115" spans="1:8" s="198" customFormat="1" ht="20.25" customHeight="1">
      <c r="A115" s="469" t="s">
        <v>165</v>
      </c>
      <c r="B115" s="469"/>
      <c r="C115" s="469"/>
      <c r="D115" s="469"/>
      <c r="E115" s="469"/>
      <c r="F115" s="469"/>
      <c r="G115" s="469"/>
      <c r="H115" s="201"/>
    </row>
    <row r="116" spans="1:7" s="198" customFormat="1" ht="14.25">
      <c r="A116" s="202"/>
      <c r="B116" s="475" t="s">
        <v>166</v>
      </c>
      <c r="C116" s="475"/>
      <c r="D116" s="475"/>
      <c r="E116" s="475"/>
      <c r="F116" s="475"/>
      <c r="G116" s="203"/>
    </row>
    <row r="117" spans="1:9" s="198" customFormat="1" ht="42.75">
      <c r="A117" s="204" t="s">
        <v>167</v>
      </c>
      <c r="B117" s="205"/>
      <c r="C117" s="205" t="s">
        <v>168</v>
      </c>
      <c r="D117" s="205" t="s">
        <v>169</v>
      </c>
      <c r="E117" s="206" t="s">
        <v>170</v>
      </c>
      <c r="F117" s="205" t="s">
        <v>171</v>
      </c>
      <c r="G117" s="207" t="s">
        <v>172</v>
      </c>
      <c r="H117" s="208"/>
      <c r="I117" s="209" t="s">
        <v>173</v>
      </c>
    </row>
    <row r="118" spans="1:9" s="198" customFormat="1" ht="14.25">
      <c r="A118" s="468" t="s">
        <v>174</v>
      </c>
      <c r="B118" s="210" t="s">
        <v>175</v>
      </c>
      <c r="C118" s="211"/>
      <c r="D118" s="211"/>
      <c r="E118" s="470" t="e">
        <f>$G$109*(I118+I119)</f>
        <v>#DIV/0!</v>
      </c>
      <c r="F118" s="471" t="e">
        <f>(($G$109*I118)/$G$116)+(($G$109*I119)/IF($G$116&gt;=70%,80%,$G$116+10%))</f>
        <v>#DIV/0!</v>
      </c>
      <c r="G118" s="472" t="e">
        <f>F118-E118</f>
        <v>#DIV/0!</v>
      </c>
      <c r="H118" s="208">
        <f aca="true" t="shared" si="4" ref="H118:H124">C118*D118</f>
        <v>0</v>
      </c>
      <c r="I118" s="212" t="e">
        <f aca="true" t="shared" si="5" ref="I118:I125">H118/$H$125</f>
        <v>#DIV/0!</v>
      </c>
    </row>
    <row r="119" spans="1:9" s="198" customFormat="1" ht="14.25">
      <c r="A119" s="468"/>
      <c r="B119" s="213" t="s">
        <v>176</v>
      </c>
      <c r="C119" s="214"/>
      <c r="D119" s="214"/>
      <c r="E119" s="470"/>
      <c r="F119" s="471"/>
      <c r="G119" s="472"/>
      <c r="H119" s="208">
        <f t="shared" si="4"/>
        <v>0</v>
      </c>
      <c r="I119" s="212" t="e">
        <f t="shared" si="5"/>
        <v>#DIV/0!</v>
      </c>
    </row>
    <row r="120" spans="1:9" s="198" customFormat="1" ht="14.25">
      <c r="A120" s="468" t="s">
        <v>177</v>
      </c>
      <c r="B120" s="210" t="s">
        <v>175</v>
      </c>
      <c r="C120" s="211"/>
      <c r="D120" s="211"/>
      <c r="E120" s="470" t="e">
        <f>$G$109*(I120+I121)</f>
        <v>#DIV/0!</v>
      </c>
      <c r="F120" s="471" t="e">
        <f>(($G$109*I120)/$G$116)+(($G$109*I121)/IF($G$116&gt;=70%,80%,$G$116+10%))</f>
        <v>#DIV/0!</v>
      </c>
      <c r="G120" s="472" t="e">
        <f>F120-E120</f>
        <v>#DIV/0!</v>
      </c>
      <c r="H120" s="208">
        <f t="shared" si="4"/>
        <v>0</v>
      </c>
      <c r="I120" s="212" t="e">
        <f t="shared" si="5"/>
        <v>#DIV/0!</v>
      </c>
    </row>
    <row r="121" spans="1:9" s="198" customFormat="1" ht="14.25">
      <c r="A121" s="468"/>
      <c r="B121" s="213" t="s">
        <v>176</v>
      </c>
      <c r="C121" s="214"/>
      <c r="D121" s="214"/>
      <c r="E121" s="470"/>
      <c r="F121" s="471"/>
      <c r="G121" s="472"/>
      <c r="H121" s="208">
        <f t="shared" si="4"/>
        <v>0</v>
      </c>
      <c r="I121" s="212" t="e">
        <f t="shared" si="5"/>
        <v>#DIV/0!</v>
      </c>
    </row>
    <row r="122" spans="1:9" s="198" customFormat="1" ht="14.25" customHeight="1">
      <c r="A122" s="468" t="s">
        <v>178</v>
      </c>
      <c r="B122" s="210" t="s">
        <v>175</v>
      </c>
      <c r="C122" s="211"/>
      <c r="D122" s="211"/>
      <c r="E122" s="470" t="e">
        <f>$G$109*(I122+I123)</f>
        <v>#DIV/0!</v>
      </c>
      <c r="F122" s="471" t="e">
        <f>(($G$109*I122)/$G$116)+(($G$109*I123)/IF($G$116&gt;=70%,80%,$G$116+10%))</f>
        <v>#DIV/0!</v>
      </c>
      <c r="G122" s="472" t="e">
        <f>F122-E122</f>
        <v>#DIV/0!</v>
      </c>
      <c r="H122" s="208">
        <f t="shared" si="4"/>
        <v>0</v>
      </c>
      <c r="I122" s="212" t="e">
        <f t="shared" si="5"/>
        <v>#DIV/0!</v>
      </c>
    </row>
    <row r="123" spans="1:9" s="198" customFormat="1" ht="14.25">
      <c r="A123" s="468"/>
      <c r="B123" s="213" t="s">
        <v>176</v>
      </c>
      <c r="C123" s="214"/>
      <c r="D123" s="214"/>
      <c r="E123" s="470"/>
      <c r="F123" s="471"/>
      <c r="G123" s="472"/>
      <c r="H123" s="208">
        <f t="shared" si="4"/>
        <v>0</v>
      </c>
      <c r="I123" s="212" t="e">
        <f t="shared" si="5"/>
        <v>#DIV/0!</v>
      </c>
    </row>
    <row r="124" spans="1:9" s="198" customFormat="1" ht="28.5" customHeight="1">
      <c r="A124" s="468" t="s">
        <v>179</v>
      </c>
      <c r="B124" s="468"/>
      <c r="C124" s="215"/>
      <c r="D124" s="215"/>
      <c r="E124" s="216" t="e">
        <f>$G$109*I124</f>
        <v>#DIV/0!</v>
      </c>
      <c r="F124" s="217" t="e">
        <f>E124</f>
        <v>#DIV/0!</v>
      </c>
      <c r="G124" s="218" t="e">
        <f>F124-E124</f>
        <v>#DIV/0!</v>
      </c>
      <c r="H124" s="208">
        <f t="shared" si="4"/>
        <v>0</v>
      </c>
      <c r="I124" s="212" t="e">
        <f t="shared" si="5"/>
        <v>#DIV/0!</v>
      </c>
    </row>
    <row r="125" spans="1:10" s="198" customFormat="1" ht="14.25">
      <c r="A125" s="219" t="s">
        <v>180</v>
      </c>
      <c r="B125" s="220"/>
      <c r="C125" s="221"/>
      <c r="D125" s="221"/>
      <c r="E125" s="222" t="e">
        <f>SUM(E118:E124)</f>
        <v>#DIV/0!</v>
      </c>
      <c r="F125" s="217" t="e">
        <f>SUM(F118:F124)</f>
        <v>#DIV/0!</v>
      </c>
      <c r="G125" s="218" t="e">
        <f>SUM(G118:G124)</f>
        <v>#DIV/0!</v>
      </c>
      <c r="H125" s="208">
        <f>SUM(H118:H124)</f>
        <v>0</v>
      </c>
      <c r="I125" s="212" t="e">
        <f t="shared" si="5"/>
        <v>#DIV/0!</v>
      </c>
      <c r="J125" s="223"/>
    </row>
    <row r="126" s="198" customFormat="1" ht="12.75">
      <c r="F126" s="200"/>
    </row>
    <row r="127" s="198" customFormat="1" ht="12.75">
      <c r="F127" s="200"/>
    </row>
    <row r="128" spans="1:8" s="198" customFormat="1" ht="15">
      <c r="A128" s="469" t="s">
        <v>158</v>
      </c>
      <c r="B128" s="469"/>
      <c r="C128" s="469"/>
      <c r="D128" s="469"/>
      <c r="E128" s="469"/>
      <c r="F128" s="469"/>
      <c r="G128" s="469"/>
      <c r="H128" s="200"/>
    </row>
    <row r="129" spans="1:8" s="198" customFormat="1" ht="15">
      <c r="A129" s="224" t="s">
        <v>160</v>
      </c>
      <c r="B129" s="225"/>
      <c r="C129" s="225"/>
      <c r="D129" s="225"/>
      <c r="E129" s="225"/>
      <c r="F129" s="225"/>
      <c r="G129" s="226" t="e">
        <f>E125</f>
        <v>#DIV/0!</v>
      </c>
      <c r="H129" s="200"/>
    </row>
    <row r="130" spans="1:8" s="198" customFormat="1" ht="14.25">
      <c r="A130" s="227" t="s">
        <v>162</v>
      </c>
      <c r="B130" s="225"/>
      <c r="C130" s="225"/>
      <c r="D130" s="225"/>
      <c r="E130" s="225"/>
      <c r="F130" s="225"/>
      <c r="G130" s="228" t="e">
        <f>G125</f>
        <v>#DIV/0!</v>
      </c>
      <c r="H130" s="200"/>
    </row>
    <row r="131" spans="1:8" s="198" customFormat="1" ht="14.25">
      <c r="A131" s="229" t="s">
        <v>163</v>
      </c>
      <c r="B131" s="230"/>
      <c r="C131" s="230"/>
      <c r="D131" s="230"/>
      <c r="E131" s="230"/>
      <c r="F131" s="230"/>
      <c r="G131" s="231" t="e">
        <f>F125</f>
        <v>#DIV/0!</v>
      </c>
      <c r="H131" s="200"/>
    </row>
    <row r="132" s="198" customFormat="1" ht="12.75">
      <c r="F132" s="200"/>
    </row>
    <row r="133" s="198" customFormat="1" ht="12.75">
      <c r="F133" s="200"/>
    </row>
    <row r="134" s="198" customFormat="1" ht="12.75">
      <c r="F134" s="200"/>
    </row>
    <row r="135" s="198" customFormat="1" ht="12.75">
      <c r="F135" s="200"/>
    </row>
    <row r="136" s="198" customFormat="1" ht="12.75">
      <c r="F136" s="200"/>
    </row>
    <row r="137" s="198" customFormat="1" ht="12.75">
      <c r="F137" s="200"/>
    </row>
    <row r="138" s="198" customFormat="1" ht="12.75">
      <c r="F138" s="200"/>
    </row>
    <row r="139" s="198" customFormat="1" ht="12.75">
      <c r="F139" s="200"/>
    </row>
    <row r="140" s="198" customFormat="1" ht="12.75">
      <c r="F140" s="200"/>
    </row>
    <row r="141" s="198" customFormat="1" ht="12.75">
      <c r="F141" s="200"/>
    </row>
    <row r="142" s="198" customFormat="1" ht="12.75">
      <c r="F142" s="200"/>
    </row>
    <row r="143" s="198" customFormat="1" ht="12.75">
      <c r="F143" s="200"/>
    </row>
    <row r="144" s="198" customFormat="1" ht="12.75">
      <c r="F144" s="200"/>
    </row>
    <row r="145" s="198" customFormat="1" ht="12.75">
      <c r="F145" s="200"/>
    </row>
    <row r="146" s="198" customFormat="1" ht="12.75">
      <c r="F146" s="200"/>
    </row>
    <row r="147" s="198" customFormat="1" ht="12.75">
      <c r="F147" s="200"/>
    </row>
    <row r="148" s="198" customFormat="1" ht="12.75">
      <c r="F148" s="200"/>
    </row>
    <row r="149" s="198" customFormat="1" ht="12.75">
      <c r="F149" s="200"/>
    </row>
    <row r="150" s="198" customFormat="1" ht="12.75">
      <c r="F150" s="200"/>
    </row>
    <row r="151" s="198" customFormat="1" ht="12.75">
      <c r="F151" s="200"/>
    </row>
    <row r="152" s="198" customFormat="1" ht="12.75">
      <c r="F152" s="200"/>
    </row>
    <row r="153" s="198" customFormat="1" ht="12.75">
      <c r="G153" s="200"/>
    </row>
    <row r="154" s="198" customFormat="1" ht="12.75">
      <c r="G154" s="200"/>
    </row>
    <row r="155" s="198" customFormat="1" ht="12.75">
      <c r="G155" s="200"/>
    </row>
    <row r="156" s="198" customFormat="1" ht="12.75">
      <c r="G156" s="200"/>
    </row>
    <row r="157" s="198" customFormat="1" ht="12.75">
      <c r="G157" s="200"/>
    </row>
    <row r="158" s="198" customFormat="1" ht="12.75">
      <c r="G158" s="200"/>
    </row>
    <row r="159" s="198" customFormat="1" ht="12.75">
      <c r="G159" s="200"/>
    </row>
    <row r="160" s="198" customFormat="1" ht="12.75">
      <c r="G160" s="200"/>
    </row>
  </sheetData>
  <sheetProtection selectLockedCells="1" selectUnlockedCells="1"/>
  <mergeCells count="23">
    <mergeCell ref="A1:G1"/>
    <mergeCell ref="A2:G2"/>
    <mergeCell ref="A3:G3"/>
    <mergeCell ref="A4:B4"/>
    <mergeCell ref="C4:G4"/>
    <mergeCell ref="C6:D6"/>
    <mergeCell ref="B9:F9"/>
    <mergeCell ref="A115:G115"/>
    <mergeCell ref="B116:F116"/>
    <mergeCell ref="A118:A119"/>
    <mergeCell ref="E118:E119"/>
    <mergeCell ref="F118:F119"/>
    <mergeCell ref="G118:G119"/>
    <mergeCell ref="A120:A121"/>
    <mergeCell ref="E120:E121"/>
    <mergeCell ref="F120:F121"/>
    <mergeCell ref="G120:G121"/>
    <mergeCell ref="A124:B124"/>
    <mergeCell ref="A128:G128"/>
    <mergeCell ref="A122:A123"/>
    <mergeCell ref="E122:E123"/>
    <mergeCell ref="F122:F123"/>
    <mergeCell ref="G122:G123"/>
  </mergeCells>
  <printOptions/>
  <pageMargins left="0.7479166666666667" right="0.2902777777777778" top="0.6694444444444444" bottom="0.5201388888888889" header="0.5118055555555555" footer="0.5118055555555555"/>
  <pageSetup horizontalDpi="300" verticalDpi="300" orientation="portrait" paperSize="9" scale="70" r:id="rId2"/>
  <rowBreaks count="2" manualBreakCount="2">
    <brk id="64" max="255" man="1"/>
    <brk id="112" max="255" man="1"/>
  </rowBreaks>
  <legacyDrawing r:id="rId1"/>
</worksheet>
</file>

<file path=xl/worksheets/sheet8.xml><?xml version="1.0" encoding="utf-8"?>
<worksheet xmlns="http://schemas.openxmlformats.org/spreadsheetml/2006/main" xmlns:r="http://schemas.openxmlformats.org/officeDocument/2006/relationships">
  <sheetPr codeName="Foglio4"/>
  <dimension ref="A1:H120"/>
  <sheetViews>
    <sheetView zoomScale="90" zoomScaleNormal="90" zoomScaleSheetLayoutView="85" workbookViewId="0" topLeftCell="A1">
      <selection activeCell="A1" sqref="A1"/>
    </sheetView>
  </sheetViews>
  <sheetFormatPr defaultColWidth="9.140625" defaultRowHeight="12.75"/>
  <cols>
    <col min="1" max="1" width="11.28125" style="33" customWidth="1"/>
    <col min="2" max="2" width="32.421875" style="33" customWidth="1"/>
    <col min="3" max="3" width="14.28125" style="33" customWidth="1"/>
    <col min="4" max="4" width="10.28125" style="33" customWidth="1"/>
    <col min="5" max="5" width="19.00390625" style="33" customWidth="1"/>
    <col min="6" max="6" width="12.8515625" style="33" customWidth="1"/>
    <col min="7" max="7" width="16.00390625" style="232" customWidth="1"/>
    <col min="8" max="8" width="11.57421875" style="33" customWidth="1"/>
    <col min="9" max="16384" width="9.140625" style="33" customWidth="1"/>
  </cols>
  <sheetData>
    <row r="1" spans="1:8" ht="46.5" customHeight="1">
      <c r="A1" s="466" t="s">
        <v>181</v>
      </c>
      <c r="B1" s="466"/>
      <c r="C1" s="466"/>
      <c r="D1" s="466"/>
      <c r="E1" s="466"/>
      <c r="F1" s="466"/>
      <c r="G1" s="466"/>
      <c r="H1" s="466"/>
    </row>
    <row r="2" spans="1:7" ht="18.75">
      <c r="A2" s="459" t="s">
        <v>303</v>
      </c>
      <c r="B2" s="459"/>
      <c r="C2" s="459"/>
      <c r="D2" s="459"/>
      <c r="E2" s="459"/>
      <c r="F2" s="459"/>
      <c r="G2" s="459"/>
    </row>
    <row r="3" spans="1:7" ht="18.75" customHeight="1">
      <c r="A3" s="459" t="s">
        <v>318</v>
      </c>
      <c r="B3" s="459"/>
      <c r="C3" s="459"/>
      <c r="D3" s="459"/>
      <c r="E3" s="459"/>
      <c r="F3" s="459"/>
      <c r="G3" s="459"/>
    </row>
    <row r="4" spans="1:7" ht="15.75" customHeight="1">
      <c r="A4" s="460" t="s">
        <v>304</v>
      </c>
      <c r="B4" s="460"/>
      <c r="C4" s="467"/>
      <c r="D4" s="467"/>
      <c r="E4" s="467"/>
      <c r="F4" s="467"/>
      <c r="G4" s="467"/>
    </row>
    <row r="5" spans="1:7" ht="15">
      <c r="A5" s="34"/>
      <c r="B5" s="34"/>
      <c r="C5" s="35"/>
      <c r="D5" s="36"/>
      <c r="E5" s="36"/>
      <c r="F5" s="36"/>
      <c r="G5" s="233"/>
    </row>
    <row r="6" spans="1:7" ht="32.25" customHeight="1">
      <c r="A6" s="38"/>
      <c r="B6" s="39" t="s">
        <v>305</v>
      </c>
      <c r="C6" s="462" t="s">
        <v>253</v>
      </c>
      <c r="D6" s="462"/>
      <c r="E6" s="38"/>
      <c r="F6" s="38"/>
      <c r="G6" s="234" t="s">
        <v>306</v>
      </c>
    </row>
    <row r="7" spans="1:7" ht="12.75">
      <c r="A7" s="67"/>
      <c r="B7" s="39"/>
      <c r="C7" s="41"/>
      <c r="D7" s="41"/>
      <c r="E7" s="67"/>
      <c r="F7" s="67"/>
      <c r="G7" s="235"/>
    </row>
    <row r="8" spans="1:7" ht="15.75">
      <c r="A8" s="69" t="s">
        <v>319</v>
      </c>
      <c r="B8" s="70" t="s">
        <v>320</v>
      </c>
      <c r="C8" s="70"/>
      <c r="D8" s="70"/>
      <c r="E8" s="70"/>
      <c r="F8" s="70"/>
      <c r="G8" s="71">
        <f>G9+G107+G56</f>
        <v>0</v>
      </c>
    </row>
    <row r="9" spans="1:7" ht="15.75">
      <c r="A9" s="69" t="s">
        <v>321</v>
      </c>
      <c r="B9" s="463" t="s">
        <v>322</v>
      </c>
      <c r="C9" s="463"/>
      <c r="D9" s="463"/>
      <c r="E9" s="463"/>
      <c r="F9" s="463"/>
      <c r="G9" s="72">
        <f>G10+G26+G90+G94</f>
        <v>0</v>
      </c>
    </row>
    <row r="10" spans="1:7" ht="15.75">
      <c r="A10" s="69" t="s">
        <v>323</v>
      </c>
      <c r="B10" s="70" t="s">
        <v>324</v>
      </c>
      <c r="C10" s="69"/>
      <c r="D10" s="69"/>
      <c r="E10" s="69"/>
      <c r="F10" s="69"/>
      <c r="G10" s="72">
        <f>G11+G12+G19+G20+G23</f>
        <v>0</v>
      </c>
    </row>
    <row r="11" spans="1:7" ht="12.75">
      <c r="A11" s="73" t="s">
        <v>325</v>
      </c>
      <c r="B11" s="73" t="s">
        <v>326</v>
      </c>
      <c r="C11" s="73"/>
      <c r="D11" s="73"/>
      <c r="E11" s="236"/>
      <c r="F11" s="73"/>
      <c r="G11" s="237"/>
    </row>
    <row r="12" spans="1:7" ht="12.75">
      <c r="A12" s="73" t="s">
        <v>327</v>
      </c>
      <c r="B12" s="73" t="s">
        <v>328</v>
      </c>
      <c r="C12" s="73"/>
      <c r="D12" s="73"/>
      <c r="E12" s="236"/>
      <c r="F12" s="73"/>
      <c r="G12" s="238">
        <f>SUM(G13:G18)</f>
        <v>0</v>
      </c>
    </row>
    <row r="13" spans="1:7" ht="12.75">
      <c r="A13" s="77" t="s">
        <v>329</v>
      </c>
      <c r="B13" s="77" t="s">
        <v>330</v>
      </c>
      <c r="C13" s="77"/>
      <c r="D13" s="78"/>
      <c r="E13" s="239"/>
      <c r="F13" s="78"/>
      <c r="G13" s="240"/>
    </row>
    <row r="14" spans="1:7" ht="12.75">
      <c r="A14" s="77" t="s">
        <v>331</v>
      </c>
      <c r="B14" s="77" t="s">
        <v>332</v>
      </c>
      <c r="C14" s="241" t="s">
        <v>333</v>
      </c>
      <c r="D14" s="242"/>
      <c r="E14" s="243" t="s">
        <v>334</v>
      </c>
      <c r="F14" s="84"/>
      <c r="G14" s="244"/>
    </row>
    <row r="15" spans="1:7" ht="12.75">
      <c r="A15" s="78" t="s">
        <v>335</v>
      </c>
      <c r="B15" s="78" t="s">
        <v>336</v>
      </c>
      <c r="C15" s="241" t="s">
        <v>337</v>
      </c>
      <c r="D15" s="242"/>
      <c r="E15" s="243" t="s">
        <v>334</v>
      </c>
      <c r="F15" s="84"/>
      <c r="G15" s="244"/>
    </row>
    <row r="16" spans="1:7" ht="12.75">
      <c r="A16" s="78" t="s">
        <v>338</v>
      </c>
      <c r="B16" s="78" t="s">
        <v>339</v>
      </c>
      <c r="C16" s="241" t="s">
        <v>340</v>
      </c>
      <c r="D16" s="242"/>
      <c r="E16" s="243" t="s">
        <v>341</v>
      </c>
      <c r="F16" s="84"/>
      <c r="G16" s="244"/>
    </row>
    <row r="17" spans="1:7" ht="12.75">
      <c r="A17" s="78" t="s">
        <v>342</v>
      </c>
      <c r="B17" s="78" t="s">
        <v>343</v>
      </c>
      <c r="C17" s="241" t="s">
        <v>344</v>
      </c>
      <c r="D17" s="242"/>
      <c r="E17" s="243" t="s">
        <v>345</v>
      </c>
      <c r="F17" s="84"/>
      <c r="G17" s="244"/>
    </row>
    <row r="18" spans="1:7" ht="12.75">
      <c r="A18" s="78" t="s">
        <v>346</v>
      </c>
      <c r="B18" s="78" t="s">
        <v>347</v>
      </c>
      <c r="C18" s="241" t="s">
        <v>340</v>
      </c>
      <c r="D18" s="242"/>
      <c r="E18" s="243" t="s">
        <v>348</v>
      </c>
      <c r="F18" s="84"/>
      <c r="G18" s="244"/>
    </row>
    <row r="19" spans="1:7" ht="12.75">
      <c r="A19" s="73" t="s">
        <v>349</v>
      </c>
      <c r="B19" s="73" t="s">
        <v>350</v>
      </c>
      <c r="C19" s="73"/>
      <c r="D19" s="73"/>
      <c r="E19" s="236"/>
      <c r="F19" s="73"/>
      <c r="G19" s="237"/>
    </row>
    <row r="20" spans="1:7" ht="12.75">
      <c r="A20" s="86" t="s">
        <v>351</v>
      </c>
      <c r="B20" s="87" t="s">
        <v>352</v>
      </c>
      <c r="C20" s="88"/>
      <c r="D20" s="88"/>
      <c r="E20" s="236"/>
      <c r="F20" s="73"/>
      <c r="G20" s="238">
        <f>SUM(G21:G22)</f>
        <v>0</v>
      </c>
    </row>
    <row r="21" spans="1:7" ht="12.75">
      <c r="A21" s="78" t="s">
        <v>353</v>
      </c>
      <c r="B21" s="77" t="s">
        <v>354</v>
      </c>
      <c r="C21" s="78"/>
      <c r="D21" s="78"/>
      <c r="E21" s="239"/>
      <c r="F21" s="78"/>
      <c r="G21" s="240"/>
    </row>
    <row r="22" spans="1:7" ht="12.75">
      <c r="A22" s="78" t="s">
        <v>355</v>
      </c>
      <c r="B22" s="78" t="s">
        <v>356</v>
      </c>
      <c r="C22" s="78"/>
      <c r="D22" s="78"/>
      <c r="E22" s="239"/>
      <c r="F22" s="78"/>
      <c r="G22" s="240"/>
    </row>
    <row r="23" spans="1:7" ht="12.75">
      <c r="A23" s="73" t="s">
        <v>357</v>
      </c>
      <c r="B23" s="73" t="s">
        <v>358</v>
      </c>
      <c r="C23" s="73"/>
      <c r="D23" s="73"/>
      <c r="E23" s="236"/>
      <c r="F23" s="73"/>
      <c r="G23" s="238">
        <f>SUM(G24:G25)</f>
        <v>0</v>
      </c>
    </row>
    <row r="24" spans="1:7" ht="12.75">
      <c r="A24" s="78" t="s">
        <v>359</v>
      </c>
      <c r="B24" s="78" t="s">
        <v>182</v>
      </c>
      <c r="C24" s="78"/>
      <c r="D24" s="78"/>
      <c r="E24" s="239"/>
      <c r="F24" s="78"/>
      <c r="G24" s="240"/>
    </row>
    <row r="25" spans="1:7" ht="12.75">
      <c r="A25" s="78" t="s">
        <v>361</v>
      </c>
      <c r="B25" s="78" t="s">
        <v>362</v>
      </c>
      <c r="C25" s="78"/>
      <c r="D25" s="78"/>
      <c r="E25" s="239"/>
      <c r="F25" s="78"/>
      <c r="G25" s="240"/>
    </row>
    <row r="26" spans="1:7" ht="15.75">
      <c r="A26" s="69" t="s">
        <v>363</v>
      </c>
      <c r="B26" s="70" t="s">
        <v>364</v>
      </c>
      <c r="C26" s="69"/>
      <c r="D26" s="69"/>
      <c r="E26" s="245"/>
      <c r="F26" s="69"/>
      <c r="G26" s="72">
        <f>G27+G39+G47+G55+G65+G66+G76+G79+G82+G85+G86+G89</f>
        <v>0</v>
      </c>
    </row>
    <row r="27" spans="1:7" ht="12.75">
      <c r="A27" s="73" t="s">
        <v>365</v>
      </c>
      <c r="B27" s="73" t="s">
        <v>366</v>
      </c>
      <c r="C27" s="73"/>
      <c r="D27" s="73"/>
      <c r="E27" s="236"/>
      <c r="F27" s="73"/>
      <c r="G27" s="246">
        <f>SUM(G28:G38)</f>
        <v>0</v>
      </c>
    </row>
    <row r="28" spans="1:7" ht="12.75">
      <c r="A28" s="78" t="s">
        <v>367</v>
      </c>
      <c r="B28" s="78" t="s">
        <v>368</v>
      </c>
      <c r="C28" s="241" t="s">
        <v>333</v>
      </c>
      <c r="D28" s="242"/>
      <c r="E28" s="243" t="s">
        <v>334</v>
      </c>
      <c r="F28" s="84"/>
      <c r="G28" s="244"/>
    </row>
    <row r="29" spans="1:7" ht="12.75">
      <c r="A29" s="78" t="s">
        <v>369</v>
      </c>
      <c r="B29" s="78" t="s">
        <v>370</v>
      </c>
      <c r="C29" s="241" t="s">
        <v>333</v>
      </c>
      <c r="D29" s="242">
        <v>0</v>
      </c>
      <c r="E29" s="243" t="s">
        <v>334</v>
      </c>
      <c r="F29" s="84"/>
      <c r="G29" s="244"/>
    </row>
    <row r="30" spans="1:7" ht="12.75">
      <c r="A30" s="78" t="s">
        <v>371</v>
      </c>
      <c r="B30" s="77" t="s">
        <v>0</v>
      </c>
      <c r="C30" s="241" t="s">
        <v>333</v>
      </c>
      <c r="D30" s="242">
        <v>0</v>
      </c>
      <c r="E30" s="243" t="s">
        <v>334</v>
      </c>
      <c r="F30" s="84"/>
      <c r="G30" s="244"/>
    </row>
    <row r="31" spans="1:7" ht="12.75">
      <c r="A31" s="78" t="s">
        <v>1</v>
      </c>
      <c r="B31" s="77" t="s">
        <v>2</v>
      </c>
      <c r="C31" s="241" t="s">
        <v>337</v>
      </c>
      <c r="D31" s="242">
        <v>0</v>
      </c>
      <c r="E31" s="243" t="s">
        <v>334</v>
      </c>
      <c r="F31" s="84"/>
      <c r="G31" s="244"/>
    </row>
    <row r="32" spans="1:7" ht="12.75">
      <c r="A32" s="78" t="s">
        <v>3</v>
      </c>
      <c r="B32" s="77" t="s">
        <v>4</v>
      </c>
      <c r="C32" s="241" t="s">
        <v>337</v>
      </c>
      <c r="D32" s="242">
        <v>0</v>
      </c>
      <c r="E32" s="243" t="s">
        <v>334</v>
      </c>
      <c r="F32" s="84"/>
      <c r="G32" s="244"/>
    </row>
    <row r="33" spans="1:7" ht="12.75">
      <c r="A33" s="78" t="s">
        <v>5</v>
      </c>
      <c r="B33" s="77" t="s">
        <v>6</v>
      </c>
      <c r="C33" s="241" t="s">
        <v>337</v>
      </c>
      <c r="D33" s="242">
        <v>0</v>
      </c>
      <c r="E33" s="243" t="s">
        <v>334</v>
      </c>
      <c r="F33" s="84"/>
      <c r="G33" s="244"/>
    </row>
    <row r="34" spans="1:7" ht="12.75">
      <c r="A34" s="78" t="s">
        <v>7</v>
      </c>
      <c r="B34" s="78" t="s">
        <v>8</v>
      </c>
      <c r="C34" s="241" t="s">
        <v>340</v>
      </c>
      <c r="D34" s="242">
        <v>0</v>
      </c>
      <c r="E34" s="243" t="s">
        <v>341</v>
      </c>
      <c r="F34" s="84"/>
      <c r="G34" s="244"/>
    </row>
    <row r="35" spans="1:7" ht="12.75">
      <c r="A35" s="78" t="s">
        <v>9</v>
      </c>
      <c r="B35" s="78" t="s">
        <v>10</v>
      </c>
      <c r="C35" s="241" t="s">
        <v>344</v>
      </c>
      <c r="D35" s="242">
        <v>0</v>
      </c>
      <c r="E35" s="243" t="s">
        <v>345</v>
      </c>
      <c r="F35" s="84"/>
      <c r="G35" s="244"/>
    </row>
    <row r="36" spans="1:7" ht="12.75">
      <c r="A36" s="78" t="s">
        <v>11</v>
      </c>
      <c r="B36" s="78" t="s">
        <v>12</v>
      </c>
      <c r="C36" s="241" t="s">
        <v>340</v>
      </c>
      <c r="D36" s="242">
        <v>0</v>
      </c>
      <c r="E36" s="243" t="s">
        <v>348</v>
      </c>
      <c r="F36" s="84"/>
      <c r="G36" s="244"/>
    </row>
    <row r="37" spans="1:7" ht="12.75">
      <c r="A37" s="78" t="s">
        <v>13</v>
      </c>
      <c r="B37" s="77" t="s">
        <v>14</v>
      </c>
      <c r="C37" s="241" t="s">
        <v>333</v>
      </c>
      <c r="D37" s="242"/>
      <c r="E37" s="243" t="s">
        <v>334</v>
      </c>
      <c r="F37" s="84"/>
      <c r="G37" s="244"/>
    </row>
    <row r="38" spans="1:7" ht="12.75">
      <c r="A38" s="78" t="s">
        <v>15</v>
      </c>
      <c r="B38" s="77" t="s">
        <v>16</v>
      </c>
      <c r="C38" s="241" t="s">
        <v>337</v>
      </c>
      <c r="D38" s="242">
        <v>0</v>
      </c>
      <c r="E38" s="243" t="s">
        <v>334</v>
      </c>
      <c r="F38" s="84"/>
      <c r="G38" s="244"/>
    </row>
    <row r="39" spans="1:7" ht="12.75">
      <c r="A39" s="73" t="s">
        <v>17</v>
      </c>
      <c r="B39" s="73" t="s">
        <v>18</v>
      </c>
      <c r="C39" s="73"/>
      <c r="D39" s="73"/>
      <c r="E39" s="236"/>
      <c r="F39" s="73"/>
      <c r="G39" s="246">
        <f>SUM(G40:G46)</f>
        <v>0</v>
      </c>
    </row>
    <row r="40" spans="1:7" ht="12.75">
      <c r="A40" s="78" t="s">
        <v>19</v>
      </c>
      <c r="B40" s="77" t="s">
        <v>20</v>
      </c>
      <c r="C40" s="241" t="s">
        <v>333</v>
      </c>
      <c r="D40" s="242"/>
      <c r="E40" s="243" t="s">
        <v>334</v>
      </c>
      <c r="F40" s="84"/>
      <c r="G40" s="244"/>
    </row>
    <row r="41" spans="1:7" ht="12.75">
      <c r="A41" s="78" t="s">
        <v>21</v>
      </c>
      <c r="B41" s="77" t="s">
        <v>22</v>
      </c>
      <c r="C41" s="241" t="s">
        <v>337</v>
      </c>
      <c r="D41" s="242">
        <v>0</v>
      </c>
      <c r="E41" s="243" t="s">
        <v>334</v>
      </c>
      <c r="F41" s="84"/>
      <c r="G41" s="244"/>
    </row>
    <row r="42" spans="1:7" ht="12.75">
      <c r="A42" s="78" t="s">
        <v>23</v>
      </c>
      <c r="B42" s="77" t="s">
        <v>24</v>
      </c>
      <c r="C42" s="241" t="s">
        <v>333</v>
      </c>
      <c r="D42" s="242">
        <v>0</v>
      </c>
      <c r="E42" s="243" t="s">
        <v>334</v>
      </c>
      <c r="F42" s="84"/>
      <c r="G42" s="244"/>
    </row>
    <row r="43" spans="1:7" ht="12.75">
      <c r="A43" s="78" t="s">
        <v>25</v>
      </c>
      <c r="B43" s="77" t="s">
        <v>26</v>
      </c>
      <c r="C43" s="241" t="s">
        <v>337</v>
      </c>
      <c r="D43" s="242">
        <v>0</v>
      </c>
      <c r="E43" s="243" t="s">
        <v>334</v>
      </c>
      <c r="F43" s="84"/>
      <c r="G43" s="244"/>
    </row>
    <row r="44" spans="1:7" ht="12.75">
      <c r="A44" s="78" t="s">
        <v>27</v>
      </c>
      <c r="B44" s="77" t="s">
        <v>28</v>
      </c>
      <c r="C44" s="241" t="s">
        <v>340</v>
      </c>
      <c r="D44" s="242">
        <v>0</v>
      </c>
      <c r="E44" s="243" t="s">
        <v>341</v>
      </c>
      <c r="F44" s="84"/>
      <c r="G44" s="244"/>
    </row>
    <row r="45" spans="1:7" ht="12.75">
      <c r="A45" s="78" t="s">
        <v>29</v>
      </c>
      <c r="B45" s="77" t="s">
        <v>30</v>
      </c>
      <c r="C45" s="241" t="s">
        <v>344</v>
      </c>
      <c r="D45" s="242">
        <v>0</v>
      </c>
      <c r="E45" s="243" t="s">
        <v>345</v>
      </c>
      <c r="F45" s="84"/>
      <c r="G45" s="244"/>
    </row>
    <row r="46" spans="1:7" ht="12.75">
      <c r="A46" s="78" t="s">
        <v>31</v>
      </c>
      <c r="B46" s="77" t="s">
        <v>32</v>
      </c>
      <c r="C46" s="241" t="s">
        <v>340</v>
      </c>
      <c r="D46" s="242">
        <v>0</v>
      </c>
      <c r="E46" s="243" t="s">
        <v>348</v>
      </c>
      <c r="F46" s="84"/>
      <c r="G46" s="244"/>
    </row>
    <row r="47" spans="1:7" ht="12.75">
      <c r="A47" s="73" t="s">
        <v>33</v>
      </c>
      <c r="B47" s="73" t="s">
        <v>34</v>
      </c>
      <c r="C47" s="73"/>
      <c r="D47" s="73"/>
      <c r="E47" s="236"/>
      <c r="F47" s="73"/>
      <c r="G47" s="246">
        <f>SUM(G48:G54)</f>
        <v>0</v>
      </c>
    </row>
    <row r="48" spans="1:7" ht="12.75">
      <c r="A48" s="78" t="s">
        <v>35</v>
      </c>
      <c r="B48" s="78" t="s">
        <v>36</v>
      </c>
      <c r="C48" s="241" t="s">
        <v>337</v>
      </c>
      <c r="D48" s="242">
        <v>0</v>
      </c>
      <c r="E48" s="243" t="s">
        <v>334</v>
      </c>
      <c r="F48" s="84"/>
      <c r="G48" s="240"/>
    </row>
    <row r="49" spans="1:7" ht="12.75">
      <c r="A49" s="78" t="s">
        <v>37</v>
      </c>
      <c r="B49" s="77" t="s">
        <v>38</v>
      </c>
      <c r="C49" s="241" t="s">
        <v>337</v>
      </c>
      <c r="D49" s="242">
        <v>0</v>
      </c>
      <c r="E49" s="243" t="s">
        <v>334</v>
      </c>
      <c r="F49" s="84"/>
      <c r="G49" s="240"/>
    </row>
    <row r="50" spans="1:7" ht="12.75">
      <c r="A50" s="78" t="s">
        <v>39</v>
      </c>
      <c r="B50" s="77" t="s">
        <v>40</v>
      </c>
      <c r="C50" s="241" t="s">
        <v>340</v>
      </c>
      <c r="D50" s="242">
        <v>0</v>
      </c>
      <c r="E50" s="243" t="s">
        <v>341</v>
      </c>
      <c r="F50" s="84"/>
      <c r="G50" s="244"/>
    </row>
    <row r="51" spans="1:7" ht="12.75">
      <c r="A51" s="78" t="s">
        <v>41</v>
      </c>
      <c r="B51" s="77" t="s">
        <v>42</v>
      </c>
      <c r="C51" s="241" t="s">
        <v>344</v>
      </c>
      <c r="D51" s="242">
        <v>0</v>
      </c>
      <c r="E51" s="243" t="s">
        <v>345</v>
      </c>
      <c r="F51" s="84"/>
      <c r="G51" s="244"/>
    </row>
    <row r="52" spans="1:7" ht="12.75">
      <c r="A52" s="78" t="s">
        <v>43</v>
      </c>
      <c r="B52" s="77" t="s">
        <v>44</v>
      </c>
      <c r="C52" s="241" t="s">
        <v>340</v>
      </c>
      <c r="D52" s="242">
        <v>0</v>
      </c>
      <c r="E52" s="243" t="s">
        <v>348</v>
      </c>
      <c r="F52" s="84"/>
      <c r="G52" s="244"/>
    </row>
    <row r="53" spans="1:7" ht="12.75">
      <c r="A53" s="78" t="s">
        <v>45</v>
      </c>
      <c r="B53" s="77" t="s">
        <v>46</v>
      </c>
      <c r="C53" s="241" t="s">
        <v>333</v>
      </c>
      <c r="D53" s="242">
        <v>0</v>
      </c>
      <c r="E53" s="243" t="s">
        <v>334</v>
      </c>
      <c r="F53" s="84"/>
      <c r="G53" s="244"/>
    </row>
    <row r="54" spans="1:7" ht="12.75">
      <c r="A54" s="78" t="s">
        <v>47</v>
      </c>
      <c r="B54" s="77" t="s">
        <v>48</v>
      </c>
      <c r="C54" s="241" t="s">
        <v>333</v>
      </c>
      <c r="D54" s="242">
        <v>0</v>
      </c>
      <c r="E54" s="243" t="s">
        <v>334</v>
      </c>
      <c r="F54" s="84"/>
      <c r="G54" s="244"/>
    </row>
    <row r="55" spans="1:7" ht="12.75">
      <c r="A55" s="73" t="s">
        <v>49</v>
      </c>
      <c r="B55" s="73" t="s">
        <v>50</v>
      </c>
      <c r="C55" s="73"/>
      <c r="D55" s="73"/>
      <c r="E55" s="236"/>
      <c r="F55" s="73"/>
      <c r="G55" s="246">
        <f>SUM(G57:G64)</f>
        <v>0</v>
      </c>
    </row>
    <row r="56" spans="1:7" ht="12.75">
      <c r="A56" s="78" t="s">
        <v>51</v>
      </c>
      <c r="B56" s="78" t="s">
        <v>52</v>
      </c>
      <c r="C56" s="78"/>
      <c r="D56" s="78"/>
      <c r="E56" s="239"/>
      <c r="F56" s="78"/>
      <c r="G56" s="240">
        <f>G119</f>
        <v>0</v>
      </c>
    </row>
    <row r="57" spans="1:7" ht="12.75">
      <c r="A57" s="78" t="s">
        <v>53</v>
      </c>
      <c r="B57" s="78" t="s">
        <v>54</v>
      </c>
      <c r="C57" s="78"/>
      <c r="D57" s="78"/>
      <c r="E57" s="239"/>
      <c r="F57" s="78"/>
      <c r="G57" s="240"/>
    </row>
    <row r="58" spans="1:7" ht="12.75">
      <c r="A58" s="78" t="s">
        <v>55</v>
      </c>
      <c r="B58" s="78" t="s">
        <v>56</v>
      </c>
      <c r="C58" s="78"/>
      <c r="D58" s="78"/>
      <c r="E58" s="239"/>
      <c r="F58" s="78"/>
      <c r="G58" s="240"/>
    </row>
    <row r="59" spans="1:7" ht="12.75">
      <c r="A59" s="78" t="s">
        <v>57</v>
      </c>
      <c r="B59" s="77" t="s">
        <v>58</v>
      </c>
      <c r="C59" s="241" t="s">
        <v>340</v>
      </c>
      <c r="D59" s="242">
        <v>0</v>
      </c>
      <c r="E59" s="243" t="s">
        <v>341</v>
      </c>
      <c r="F59" s="84"/>
      <c r="G59" s="244"/>
    </row>
    <row r="60" spans="1:7" ht="12.75">
      <c r="A60" s="78" t="s">
        <v>59</v>
      </c>
      <c r="B60" s="77" t="s">
        <v>60</v>
      </c>
      <c r="C60" s="241" t="s">
        <v>344</v>
      </c>
      <c r="D60" s="242">
        <v>0</v>
      </c>
      <c r="E60" s="243" t="s">
        <v>345</v>
      </c>
      <c r="F60" s="84"/>
      <c r="G60" s="244"/>
    </row>
    <row r="61" spans="1:7" ht="12.75">
      <c r="A61" s="78" t="s">
        <v>61</v>
      </c>
      <c r="B61" s="77" t="s">
        <v>62</v>
      </c>
      <c r="C61" s="241" t="s">
        <v>340</v>
      </c>
      <c r="D61" s="242">
        <v>0</v>
      </c>
      <c r="E61" s="243" t="s">
        <v>348</v>
      </c>
      <c r="F61" s="84"/>
      <c r="G61" s="244"/>
    </row>
    <row r="62" spans="1:7" s="32" customFormat="1" ht="12.75">
      <c r="A62" s="94" t="s">
        <v>63</v>
      </c>
      <c r="B62" s="94" t="s">
        <v>64</v>
      </c>
      <c r="C62" s="247"/>
      <c r="D62" s="248"/>
      <c r="E62" s="249"/>
      <c r="F62" s="98"/>
      <c r="G62" s="240"/>
    </row>
    <row r="63" spans="1:7" s="32" customFormat="1" ht="12.75">
      <c r="A63" s="94" t="s">
        <v>65</v>
      </c>
      <c r="B63" s="94" t="s">
        <v>66</v>
      </c>
      <c r="C63" s="247"/>
      <c r="D63" s="248"/>
      <c r="E63" s="249"/>
      <c r="F63" s="98"/>
      <c r="G63" s="240"/>
    </row>
    <row r="64" spans="1:7" s="32" customFormat="1" ht="12.75">
      <c r="A64" s="94" t="s">
        <v>67</v>
      </c>
      <c r="B64" s="94" t="s">
        <v>68</v>
      </c>
      <c r="C64" s="247"/>
      <c r="D64" s="248"/>
      <c r="E64" s="249"/>
      <c r="F64" s="98"/>
      <c r="G64" s="240"/>
    </row>
    <row r="65" spans="1:7" ht="12.75">
      <c r="A65" s="73" t="s">
        <v>69</v>
      </c>
      <c r="B65" s="73" t="s">
        <v>70</v>
      </c>
      <c r="C65" s="73"/>
      <c r="D65" s="73"/>
      <c r="E65" s="236"/>
      <c r="F65" s="73"/>
      <c r="G65" s="238"/>
    </row>
    <row r="66" spans="1:7" ht="12.75">
      <c r="A66" s="73" t="s">
        <v>71</v>
      </c>
      <c r="B66" s="73" t="s">
        <v>72</v>
      </c>
      <c r="C66" s="73"/>
      <c r="D66" s="73"/>
      <c r="E66" s="236"/>
      <c r="F66" s="73"/>
      <c r="G66" s="246">
        <f>SUM(G67:G75)</f>
        <v>0</v>
      </c>
    </row>
    <row r="67" spans="1:7" ht="12.75">
      <c r="A67" s="78" t="s">
        <v>73</v>
      </c>
      <c r="B67" s="78" t="s">
        <v>74</v>
      </c>
      <c r="C67" s="78"/>
      <c r="D67" s="78"/>
      <c r="E67" s="239"/>
      <c r="F67" s="78"/>
      <c r="G67" s="240"/>
    </row>
    <row r="68" spans="1:7" ht="12.75">
      <c r="A68" s="78" t="s">
        <v>75</v>
      </c>
      <c r="B68" s="78" t="s">
        <v>76</v>
      </c>
      <c r="C68" s="78"/>
      <c r="D68" s="78"/>
      <c r="E68" s="239"/>
      <c r="F68" s="78"/>
      <c r="G68" s="240"/>
    </row>
    <row r="69" spans="1:7" ht="12.75">
      <c r="A69" s="78" t="s">
        <v>77</v>
      </c>
      <c r="B69" s="78" t="s">
        <v>78</v>
      </c>
      <c r="C69" s="78"/>
      <c r="D69" s="78"/>
      <c r="E69" s="239"/>
      <c r="F69" s="78"/>
      <c r="G69" s="240"/>
    </row>
    <row r="70" spans="1:7" ht="12.75">
      <c r="A70" s="78" t="s">
        <v>79</v>
      </c>
      <c r="B70" s="78" t="s">
        <v>80</v>
      </c>
      <c r="C70" s="78"/>
      <c r="D70" s="78"/>
      <c r="E70" s="239"/>
      <c r="F70" s="78"/>
      <c r="G70" s="240"/>
    </row>
    <row r="71" spans="1:7" ht="12.75">
      <c r="A71" s="78" t="s">
        <v>81</v>
      </c>
      <c r="B71" s="78" t="s">
        <v>82</v>
      </c>
      <c r="C71" s="78"/>
      <c r="D71" s="78"/>
      <c r="E71" s="239"/>
      <c r="F71" s="78"/>
      <c r="G71" s="240"/>
    </row>
    <row r="72" spans="1:7" ht="12.75">
      <c r="A72" s="78" t="s">
        <v>83</v>
      </c>
      <c r="B72" s="78" t="s">
        <v>84</v>
      </c>
      <c r="C72" s="78"/>
      <c r="D72" s="78"/>
      <c r="E72" s="239"/>
      <c r="F72" s="78"/>
      <c r="G72" s="240"/>
    </row>
    <row r="73" spans="1:7" ht="12.75">
      <c r="A73" s="78" t="s">
        <v>85</v>
      </c>
      <c r="B73" s="78" t="s">
        <v>86</v>
      </c>
      <c r="C73" s="78"/>
      <c r="D73" s="78"/>
      <c r="E73" s="239"/>
      <c r="F73" s="78"/>
      <c r="G73" s="240"/>
    </row>
    <row r="74" spans="1:7" ht="12.75">
      <c r="A74" s="78" t="s">
        <v>87</v>
      </c>
      <c r="B74" s="78" t="s">
        <v>88</v>
      </c>
      <c r="C74" s="78"/>
      <c r="D74" s="78"/>
      <c r="E74" s="239"/>
      <c r="F74" s="78"/>
      <c r="G74" s="240"/>
    </row>
    <row r="75" spans="1:7" ht="12.75">
      <c r="A75" s="78" t="s">
        <v>89</v>
      </c>
      <c r="B75" s="78" t="s">
        <v>90</v>
      </c>
      <c r="C75" s="78"/>
      <c r="D75" s="78"/>
      <c r="E75" s="239"/>
      <c r="F75" s="78"/>
      <c r="G75" s="240"/>
    </row>
    <row r="76" spans="1:7" ht="12.75">
      <c r="A76" s="73" t="s">
        <v>91</v>
      </c>
      <c r="B76" s="73" t="s">
        <v>92</v>
      </c>
      <c r="C76" s="73"/>
      <c r="D76" s="73"/>
      <c r="E76" s="236"/>
      <c r="F76" s="73"/>
      <c r="G76" s="246">
        <f>SUM(G77:G78)</f>
        <v>0</v>
      </c>
    </row>
    <row r="77" spans="1:7" ht="12.75">
      <c r="A77" s="77" t="s">
        <v>93</v>
      </c>
      <c r="B77" s="77" t="s">
        <v>94</v>
      </c>
      <c r="C77" s="78"/>
      <c r="D77" s="78"/>
      <c r="E77" s="239"/>
      <c r="F77" s="78"/>
      <c r="G77" s="240"/>
    </row>
    <row r="78" spans="1:7" ht="12.75">
      <c r="A78" s="77" t="s">
        <v>95</v>
      </c>
      <c r="B78" s="77" t="s">
        <v>96</v>
      </c>
      <c r="C78" s="78"/>
      <c r="D78" s="78"/>
      <c r="E78" s="239"/>
      <c r="F78" s="78"/>
      <c r="G78" s="240"/>
    </row>
    <row r="79" spans="1:7" ht="12.75">
      <c r="A79" s="73" t="s">
        <v>97</v>
      </c>
      <c r="B79" s="73" t="s">
        <v>98</v>
      </c>
      <c r="C79" s="73"/>
      <c r="D79" s="73"/>
      <c r="E79" s="236"/>
      <c r="F79" s="73"/>
      <c r="G79" s="246">
        <f>SUM(G80:G81)</f>
        <v>0</v>
      </c>
    </row>
    <row r="80" spans="1:7" ht="12.75">
      <c r="A80" s="77" t="s">
        <v>99</v>
      </c>
      <c r="B80" s="77" t="s">
        <v>183</v>
      </c>
      <c r="C80" s="78"/>
      <c r="D80" s="78"/>
      <c r="E80" s="239"/>
      <c r="F80" s="78"/>
      <c r="G80" s="240"/>
    </row>
    <row r="81" spans="1:7" ht="12.75">
      <c r="A81" s="77" t="s">
        <v>101</v>
      </c>
      <c r="B81" s="77" t="s">
        <v>184</v>
      </c>
      <c r="C81" s="78"/>
      <c r="D81" s="78"/>
      <c r="E81" s="239"/>
      <c r="F81" s="78"/>
      <c r="G81" s="240"/>
    </row>
    <row r="82" spans="1:7" ht="12.75">
      <c r="A82" s="73" t="s">
        <v>103</v>
      </c>
      <c r="B82" s="73" t="s">
        <v>105</v>
      </c>
      <c r="C82" s="73"/>
      <c r="D82" s="73"/>
      <c r="E82" s="236"/>
      <c r="F82" s="73"/>
      <c r="G82" s="246">
        <f>SUM(G83:G84)</f>
        <v>0</v>
      </c>
    </row>
    <row r="83" spans="1:7" ht="12.75">
      <c r="A83" s="77" t="s">
        <v>106</v>
      </c>
      <c r="B83" s="77" t="s">
        <v>107</v>
      </c>
      <c r="C83" s="78"/>
      <c r="D83" s="78"/>
      <c r="E83" s="239"/>
      <c r="F83" s="78"/>
      <c r="G83" s="240"/>
    </row>
    <row r="84" spans="1:7" ht="12.75">
      <c r="A84" s="77" t="s">
        <v>108</v>
      </c>
      <c r="B84" s="77" t="s">
        <v>185</v>
      </c>
      <c r="C84" s="78"/>
      <c r="D84" s="78"/>
      <c r="E84" s="239"/>
      <c r="F84" s="78"/>
      <c r="G84" s="240"/>
    </row>
    <row r="85" spans="1:7" s="32" customFormat="1" ht="12.75">
      <c r="A85" s="100" t="s">
        <v>110</v>
      </c>
      <c r="B85" s="100" t="s">
        <v>186</v>
      </c>
      <c r="C85" s="100"/>
      <c r="D85" s="100"/>
      <c r="E85" s="236"/>
      <c r="F85" s="100"/>
      <c r="G85" s="250"/>
    </row>
    <row r="86" spans="1:7" ht="12.75">
      <c r="A86" s="73" t="s">
        <v>112</v>
      </c>
      <c r="B86" s="73" t="s">
        <v>113</v>
      </c>
      <c r="C86" s="73"/>
      <c r="D86" s="73"/>
      <c r="E86" s="236"/>
      <c r="F86" s="73"/>
      <c r="G86" s="246">
        <f>SUM(G87:G88)</f>
        <v>0</v>
      </c>
    </row>
    <row r="87" spans="1:7" ht="12.75">
      <c r="A87" s="77" t="s">
        <v>114</v>
      </c>
      <c r="B87" s="77" t="s">
        <v>115</v>
      </c>
      <c r="C87" s="241" t="s">
        <v>333</v>
      </c>
      <c r="D87" s="242"/>
      <c r="E87" s="243" t="s">
        <v>334</v>
      </c>
      <c r="F87" s="84"/>
      <c r="G87" s="244"/>
    </row>
    <row r="88" spans="1:7" ht="12.75">
      <c r="A88" s="77" t="s">
        <v>116</v>
      </c>
      <c r="B88" s="77" t="s">
        <v>117</v>
      </c>
      <c r="C88" s="241" t="s">
        <v>337</v>
      </c>
      <c r="D88" s="242">
        <v>0</v>
      </c>
      <c r="E88" s="243" t="s">
        <v>334</v>
      </c>
      <c r="F88" s="84"/>
      <c r="G88" s="244"/>
    </row>
    <row r="89" spans="1:7" ht="15.75">
      <c r="A89" s="73" t="s">
        <v>118</v>
      </c>
      <c r="B89" s="73" t="s">
        <v>119</v>
      </c>
      <c r="C89" s="73"/>
      <c r="D89" s="73"/>
      <c r="E89" s="236"/>
      <c r="F89" s="73"/>
      <c r="G89" s="246"/>
    </row>
    <row r="90" spans="1:7" ht="15.75">
      <c r="A90" s="102" t="s">
        <v>120</v>
      </c>
      <c r="B90" s="70" t="s">
        <v>121</v>
      </c>
      <c r="C90" s="69"/>
      <c r="D90" s="69"/>
      <c r="E90" s="245"/>
      <c r="F90" s="69"/>
      <c r="G90" s="251">
        <f>SUM(G91:G93)</f>
        <v>0</v>
      </c>
    </row>
    <row r="91" spans="1:7" s="32" customFormat="1" ht="12.75">
      <c r="A91" s="94" t="s">
        <v>122</v>
      </c>
      <c r="B91" s="94" t="s">
        <v>187</v>
      </c>
      <c r="C91" s="94"/>
      <c r="D91" s="94"/>
      <c r="E91" s="239"/>
      <c r="F91" s="94"/>
      <c r="G91" s="240"/>
    </row>
    <row r="92" spans="1:7" ht="12.75">
      <c r="A92" s="78" t="s">
        <v>124</v>
      </c>
      <c r="B92" s="78" t="s">
        <v>125</v>
      </c>
      <c r="C92" s="78"/>
      <c r="D92" s="78"/>
      <c r="E92" s="239"/>
      <c r="F92" s="78"/>
      <c r="G92" s="240"/>
    </row>
    <row r="93" spans="1:7" ht="12.75">
      <c r="A93" s="78" t="s">
        <v>126</v>
      </c>
      <c r="B93" s="77" t="s">
        <v>188</v>
      </c>
      <c r="C93" s="78"/>
      <c r="D93" s="78"/>
      <c r="E93" s="239"/>
      <c r="F93" s="78"/>
      <c r="G93" s="240"/>
    </row>
    <row r="94" spans="1:7" s="32" customFormat="1" ht="15.75">
      <c r="A94" s="104" t="s">
        <v>128</v>
      </c>
      <c r="B94" s="105" t="s">
        <v>189</v>
      </c>
      <c r="C94" s="106"/>
      <c r="D94" s="107"/>
      <c r="E94" s="245"/>
      <c r="F94" s="107"/>
      <c r="G94" s="252">
        <f>SUM(G95:G106)</f>
        <v>0</v>
      </c>
    </row>
    <row r="95" spans="1:7" ht="12.75">
      <c r="A95" s="78" t="s">
        <v>130</v>
      </c>
      <c r="B95" s="77" t="s">
        <v>131</v>
      </c>
      <c r="C95" s="241" t="s">
        <v>333</v>
      </c>
      <c r="D95" s="242">
        <v>0</v>
      </c>
      <c r="E95" s="243" t="s">
        <v>334</v>
      </c>
      <c r="F95" s="84"/>
      <c r="G95" s="244"/>
    </row>
    <row r="96" spans="1:7" ht="12.75">
      <c r="A96" s="78" t="s">
        <v>132</v>
      </c>
      <c r="B96" s="77" t="s">
        <v>133</v>
      </c>
      <c r="C96" s="241" t="s">
        <v>337</v>
      </c>
      <c r="D96" s="242">
        <v>0</v>
      </c>
      <c r="E96" s="243" t="s">
        <v>334</v>
      </c>
      <c r="F96" s="84"/>
      <c r="G96" s="244"/>
    </row>
    <row r="97" spans="1:7" ht="12.75">
      <c r="A97" s="78" t="s">
        <v>134</v>
      </c>
      <c r="B97" s="78" t="s">
        <v>135</v>
      </c>
      <c r="C97" s="241" t="s">
        <v>333</v>
      </c>
      <c r="D97" s="242">
        <v>0</v>
      </c>
      <c r="E97" s="243" t="s">
        <v>334</v>
      </c>
      <c r="F97" s="84"/>
      <c r="G97" s="244"/>
    </row>
    <row r="98" spans="1:7" ht="12.75">
      <c r="A98" s="78" t="s">
        <v>136</v>
      </c>
      <c r="B98" s="78" t="s">
        <v>137</v>
      </c>
      <c r="C98" s="241" t="s">
        <v>337</v>
      </c>
      <c r="D98" s="242">
        <v>0</v>
      </c>
      <c r="E98" s="243" t="s">
        <v>334</v>
      </c>
      <c r="F98" s="84"/>
      <c r="G98" s="244"/>
    </row>
    <row r="99" spans="1:7" ht="12.75">
      <c r="A99" s="78" t="s">
        <v>138</v>
      </c>
      <c r="B99" s="78" t="s">
        <v>139</v>
      </c>
      <c r="C99" s="241" t="s">
        <v>333</v>
      </c>
      <c r="D99" s="242">
        <v>0</v>
      </c>
      <c r="E99" s="243" t="s">
        <v>334</v>
      </c>
      <c r="F99" s="84"/>
      <c r="G99" s="244"/>
    </row>
    <row r="100" spans="1:7" ht="12.75">
      <c r="A100" s="78" t="s">
        <v>140</v>
      </c>
      <c r="B100" s="78" t="s">
        <v>141</v>
      </c>
      <c r="C100" s="241" t="s">
        <v>337</v>
      </c>
      <c r="D100" s="242">
        <v>0</v>
      </c>
      <c r="E100" s="243" t="s">
        <v>334</v>
      </c>
      <c r="F100" s="84"/>
      <c r="G100" s="244"/>
    </row>
    <row r="101" spans="1:7" ht="12.75">
      <c r="A101" s="78" t="s">
        <v>142</v>
      </c>
      <c r="B101" s="77" t="s">
        <v>143</v>
      </c>
      <c r="C101" s="241" t="s">
        <v>337</v>
      </c>
      <c r="D101" s="242">
        <v>0</v>
      </c>
      <c r="E101" s="243" t="s">
        <v>334</v>
      </c>
      <c r="F101" s="84"/>
      <c r="G101" s="244"/>
    </row>
    <row r="102" spans="1:7" s="32" customFormat="1" ht="12.75">
      <c r="A102" s="94" t="s">
        <v>144</v>
      </c>
      <c r="B102" s="94" t="s">
        <v>145</v>
      </c>
      <c r="C102" s="247" t="s">
        <v>340</v>
      </c>
      <c r="D102" s="242">
        <v>0</v>
      </c>
      <c r="E102" s="249" t="s">
        <v>341</v>
      </c>
      <c r="F102" s="109"/>
      <c r="G102" s="244"/>
    </row>
    <row r="103" spans="1:7" s="32" customFormat="1" ht="12.75">
      <c r="A103" s="94" t="s">
        <v>146</v>
      </c>
      <c r="B103" s="94" t="s">
        <v>147</v>
      </c>
      <c r="C103" s="247" t="s">
        <v>344</v>
      </c>
      <c r="D103" s="242">
        <v>0</v>
      </c>
      <c r="E103" s="249" t="s">
        <v>345</v>
      </c>
      <c r="F103" s="109"/>
      <c r="G103" s="244"/>
    </row>
    <row r="104" spans="1:7" s="32" customFormat="1" ht="12.75">
      <c r="A104" s="94" t="s">
        <v>148</v>
      </c>
      <c r="B104" s="94" t="s">
        <v>149</v>
      </c>
      <c r="C104" s="247" t="s">
        <v>340</v>
      </c>
      <c r="D104" s="242">
        <v>0</v>
      </c>
      <c r="E104" s="249" t="s">
        <v>348</v>
      </c>
      <c r="F104" s="109"/>
      <c r="G104" s="244"/>
    </row>
    <row r="105" spans="1:7" ht="12.75">
      <c r="A105" s="78" t="s">
        <v>150</v>
      </c>
      <c r="B105" s="77" t="s">
        <v>151</v>
      </c>
      <c r="C105" s="241" t="s">
        <v>333</v>
      </c>
      <c r="D105" s="242"/>
      <c r="E105" s="243" t="s">
        <v>334</v>
      </c>
      <c r="F105" s="84"/>
      <c r="G105" s="244"/>
    </row>
    <row r="106" spans="1:7" ht="12.75">
      <c r="A106" s="78" t="s">
        <v>152</v>
      </c>
      <c r="B106" s="77" t="s">
        <v>153</v>
      </c>
      <c r="C106" s="241" t="s">
        <v>337</v>
      </c>
      <c r="D106" s="242">
        <v>0</v>
      </c>
      <c r="E106" s="243" t="s">
        <v>334</v>
      </c>
      <c r="F106" s="84"/>
      <c r="G106" s="244"/>
    </row>
    <row r="107" spans="1:7" ht="18.75">
      <c r="A107" s="102" t="s">
        <v>154</v>
      </c>
      <c r="B107" s="70" t="s">
        <v>190</v>
      </c>
      <c r="C107" s="110"/>
      <c r="D107" s="69"/>
      <c r="E107" s="245"/>
      <c r="F107" s="69"/>
      <c r="G107" s="253">
        <f>$G$9*9.52/100</f>
        <v>0</v>
      </c>
    </row>
    <row r="108" spans="1:7" ht="12.75">
      <c r="A108" s="78"/>
      <c r="B108" s="78"/>
      <c r="C108" s="78"/>
      <c r="D108" s="78"/>
      <c r="E108" s="78"/>
      <c r="F108" s="78"/>
      <c r="G108" s="254"/>
    </row>
    <row r="109" spans="1:7" ht="18.75">
      <c r="A109" s="78"/>
      <c r="B109" s="113" t="s">
        <v>156</v>
      </c>
      <c r="C109" s="78"/>
      <c r="D109" s="78"/>
      <c r="E109" s="78"/>
      <c r="F109" s="78"/>
      <c r="G109" s="255">
        <f>G9+G107</f>
        <v>0</v>
      </c>
    </row>
    <row r="110" spans="1:7" ht="16.5" customHeight="1">
      <c r="A110" s="78"/>
      <c r="B110" s="78"/>
      <c r="C110" s="78"/>
      <c r="D110" s="78"/>
      <c r="E110" s="78"/>
      <c r="F110" s="78"/>
      <c r="G110" s="254"/>
    </row>
    <row r="111" spans="1:7" ht="13.5">
      <c r="A111" s="117" t="s">
        <v>157</v>
      </c>
      <c r="B111" s="78"/>
      <c r="C111" s="78"/>
      <c r="D111" s="78"/>
      <c r="E111" s="78"/>
      <c r="F111" s="78"/>
      <c r="G111" s="254"/>
    </row>
    <row r="112" ht="13.5">
      <c r="A112" s="256" t="s">
        <v>191</v>
      </c>
    </row>
    <row r="113" ht="13.5">
      <c r="A113" s="256"/>
    </row>
    <row r="114" spans="1:7" s="62" customFormat="1" ht="14.25">
      <c r="A114" s="121"/>
      <c r="B114" s="464" t="s">
        <v>158</v>
      </c>
      <c r="C114" s="464"/>
      <c r="D114" s="464"/>
      <c r="E114" s="464"/>
      <c r="F114" s="464"/>
      <c r="G114" s="464"/>
    </row>
    <row r="115" spans="1:7" s="62" customFormat="1" ht="14.25">
      <c r="A115" s="78"/>
      <c r="B115" s="122"/>
      <c r="C115" s="123"/>
      <c r="D115" s="465" t="s">
        <v>159</v>
      </c>
      <c r="E115" s="465"/>
      <c r="F115" s="465"/>
      <c r="G115" s="124"/>
    </row>
    <row r="116" spans="2:7" s="62" customFormat="1" ht="14.25">
      <c r="B116" s="125"/>
      <c r="C116" s="121"/>
      <c r="D116" s="121"/>
      <c r="E116" s="121"/>
      <c r="F116" s="121"/>
      <c r="G116" s="126"/>
    </row>
    <row r="117" spans="2:8" s="62" customFormat="1" ht="15">
      <c r="B117" s="120" t="s">
        <v>160</v>
      </c>
      <c r="C117" s="127"/>
      <c r="D117" s="127"/>
      <c r="E117" s="127"/>
      <c r="F117" s="127"/>
      <c r="G117" s="128">
        <f>G115*G120</f>
        <v>0</v>
      </c>
      <c r="H117" s="111"/>
    </row>
    <row r="118" spans="2:8" s="62" customFormat="1" ht="14.25">
      <c r="B118" s="125" t="s">
        <v>161</v>
      </c>
      <c r="C118" s="127"/>
      <c r="D118" s="127"/>
      <c r="E118" s="127"/>
      <c r="F118" s="127"/>
      <c r="G118" s="129">
        <f>IF(G115&gt;50%,"-",G109-G117)</f>
        <v>0</v>
      </c>
      <c r="H118" s="130"/>
    </row>
    <row r="119" spans="2:8" s="62" customFormat="1" ht="14.25">
      <c r="B119" s="125" t="s">
        <v>162</v>
      </c>
      <c r="C119" s="127"/>
      <c r="D119" s="127"/>
      <c r="E119" s="127"/>
      <c r="F119" s="127"/>
      <c r="G119" s="129">
        <f>IF(G115&gt;50%,G109*(100%-G115)/G115,G120/2-G107)</f>
        <v>0</v>
      </c>
      <c r="H119" s="111"/>
    </row>
    <row r="120" spans="2:8" s="62" customFormat="1" ht="14.25">
      <c r="B120" s="131" t="s">
        <v>163</v>
      </c>
      <c r="C120" s="132"/>
      <c r="D120" s="132"/>
      <c r="E120" s="132"/>
      <c r="F120" s="132"/>
      <c r="G120" s="133">
        <f>IF(G115&gt;50%,G108+G119,(G109-G107)*2)</f>
        <v>0</v>
      </c>
      <c r="H120" s="111"/>
    </row>
  </sheetData>
  <sheetProtection selectLockedCells="1" selectUnlockedCells="1"/>
  <mergeCells count="9">
    <mergeCell ref="A1:H1"/>
    <mergeCell ref="A2:G2"/>
    <mergeCell ref="A3:G3"/>
    <mergeCell ref="A4:B4"/>
    <mergeCell ref="C4:G4"/>
    <mergeCell ref="C6:D6"/>
    <mergeCell ref="B9:F9"/>
    <mergeCell ref="B114:G114"/>
    <mergeCell ref="D115:F115"/>
  </mergeCells>
  <printOptions/>
  <pageMargins left="0.5513888888888889" right="0.2361111111111111" top="0.8270833333333333" bottom="0.7083333333333334" header="0.5118055555555555" footer="0.5118055555555555"/>
  <pageSetup horizontalDpi="300" verticalDpi="300" orientation="portrait" paperSize="9" scale="75" r:id="rId2"/>
  <rowBreaks count="2" manualBreakCount="2">
    <brk id="64" max="255" man="1"/>
    <brk id="112" max="255" man="1"/>
  </rowBreaks>
  <legacyDrawing r:id="rId1"/>
</worksheet>
</file>

<file path=xl/worksheets/sheet9.xml><?xml version="1.0" encoding="utf-8"?>
<worksheet xmlns="http://schemas.openxmlformats.org/spreadsheetml/2006/main" xmlns:r="http://schemas.openxmlformats.org/officeDocument/2006/relationships">
  <sheetPr codeName="Foglio5"/>
  <dimension ref="A1:K146"/>
  <sheetViews>
    <sheetView zoomScale="90" zoomScaleNormal="90" zoomScaleSheetLayoutView="85" workbookViewId="0" topLeftCell="A1">
      <selection activeCell="A1" sqref="A1"/>
    </sheetView>
  </sheetViews>
  <sheetFormatPr defaultColWidth="9.140625" defaultRowHeight="12.75"/>
  <cols>
    <col min="1" max="1" width="10.421875" style="257" customWidth="1"/>
    <col min="2" max="2" width="32.421875" style="257" customWidth="1"/>
    <col min="3" max="3" width="16.57421875" style="257" customWidth="1"/>
    <col min="4" max="4" width="11.28125" style="257" customWidth="1"/>
    <col min="5" max="5" width="14.421875" style="257" customWidth="1"/>
    <col min="6" max="6" width="12.8515625" style="257" customWidth="1"/>
    <col min="7" max="7" width="15.00390625" style="258" customWidth="1"/>
    <col min="8" max="9" width="0" style="257" hidden="1" customWidth="1"/>
    <col min="10" max="16384" width="9.140625" style="257" customWidth="1"/>
  </cols>
  <sheetData>
    <row r="1" spans="1:8" ht="46.5" customHeight="1">
      <c r="A1" s="486" t="s">
        <v>192</v>
      </c>
      <c r="B1" s="486"/>
      <c r="C1" s="486"/>
      <c r="D1" s="486"/>
      <c r="E1" s="486"/>
      <c r="F1" s="486"/>
      <c r="G1" s="486"/>
      <c r="H1" s="259"/>
    </row>
    <row r="2" spans="1:7" ht="18.75">
      <c r="A2" s="477" t="s">
        <v>303</v>
      </c>
      <c r="B2" s="477"/>
      <c r="C2" s="477"/>
      <c r="D2" s="477"/>
      <c r="E2" s="477"/>
      <c r="F2" s="477"/>
      <c r="G2" s="477"/>
    </row>
    <row r="3" spans="1:7" ht="18.75" customHeight="1">
      <c r="A3" s="477" t="s">
        <v>318</v>
      </c>
      <c r="B3" s="477"/>
      <c r="C3" s="477"/>
      <c r="D3" s="477"/>
      <c r="E3" s="477"/>
      <c r="F3" s="477"/>
      <c r="G3" s="477"/>
    </row>
    <row r="4" spans="1:7" ht="15.75" customHeight="1">
      <c r="A4" s="478" t="s">
        <v>304</v>
      </c>
      <c r="B4" s="478"/>
      <c r="C4" s="461"/>
      <c r="D4" s="461"/>
      <c r="E4" s="461"/>
      <c r="F4" s="461"/>
      <c r="G4" s="461"/>
    </row>
    <row r="5" spans="1:7" ht="15">
      <c r="A5" s="137"/>
      <c r="B5" s="137"/>
      <c r="C5" s="138"/>
      <c r="D5" s="139"/>
      <c r="E5" s="139"/>
      <c r="F5" s="139"/>
      <c r="G5" s="260"/>
    </row>
    <row r="6" spans="1:7" ht="32.25" customHeight="1">
      <c r="A6" s="141"/>
      <c r="B6" s="142" t="s">
        <v>305</v>
      </c>
      <c r="C6" s="473" t="s">
        <v>253</v>
      </c>
      <c r="D6" s="473"/>
      <c r="E6" s="141"/>
      <c r="F6" s="141"/>
      <c r="G6" s="261" t="s">
        <v>306</v>
      </c>
    </row>
    <row r="7" spans="1:7" ht="12.75">
      <c r="A7" s="141"/>
      <c r="B7" s="142"/>
      <c r="C7" s="144"/>
      <c r="D7" s="144"/>
      <c r="E7" s="141"/>
      <c r="F7" s="141"/>
      <c r="G7" s="262"/>
    </row>
    <row r="8" spans="1:7" ht="15.75">
      <c r="A8" s="146" t="s">
        <v>319</v>
      </c>
      <c r="B8" s="147" t="s">
        <v>320</v>
      </c>
      <c r="C8" s="147"/>
      <c r="D8" s="147"/>
      <c r="E8" s="147"/>
      <c r="F8" s="147"/>
      <c r="G8" s="263" t="e">
        <f>G9+G107+G56</f>
        <v>#DIV/0!</v>
      </c>
    </row>
    <row r="9" spans="1:7" ht="15.75">
      <c r="A9" s="146" t="s">
        <v>321</v>
      </c>
      <c r="B9" s="474" t="s">
        <v>322</v>
      </c>
      <c r="C9" s="474"/>
      <c r="D9" s="474"/>
      <c r="E9" s="474"/>
      <c r="F9" s="474"/>
      <c r="G9" s="148">
        <f>G10+G26+G90+G94</f>
        <v>0</v>
      </c>
    </row>
    <row r="10" spans="1:7" ht="15.75">
      <c r="A10" s="146" t="s">
        <v>323</v>
      </c>
      <c r="B10" s="147" t="s">
        <v>324</v>
      </c>
      <c r="C10" s="146"/>
      <c r="D10" s="146"/>
      <c r="E10" s="146"/>
      <c r="F10" s="146"/>
      <c r="G10" s="148">
        <f>SUM(G11+G12+G19+G20+G23)</f>
        <v>0</v>
      </c>
    </row>
    <row r="11" spans="1:7" ht="12.75">
      <c r="A11" s="149" t="s">
        <v>325</v>
      </c>
      <c r="B11" s="149" t="s">
        <v>326</v>
      </c>
      <c r="C11" s="149"/>
      <c r="D11" s="149"/>
      <c r="E11" s="264"/>
      <c r="F11" s="149"/>
      <c r="G11" s="265">
        <v>0</v>
      </c>
    </row>
    <row r="12" spans="1:7" ht="12.75">
      <c r="A12" s="149" t="s">
        <v>327</v>
      </c>
      <c r="B12" s="149" t="s">
        <v>328</v>
      </c>
      <c r="C12" s="149"/>
      <c r="D12" s="149"/>
      <c r="E12" s="264"/>
      <c r="F12" s="149"/>
      <c r="G12" s="266">
        <f>SUM(G13:G18)</f>
        <v>0</v>
      </c>
    </row>
    <row r="13" spans="1:7" ht="12.75">
      <c r="A13" s="153" t="s">
        <v>329</v>
      </c>
      <c r="B13" s="153" t="s">
        <v>330</v>
      </c>
      <c r="C13" s="153"/>
      <c r="D13" s="154"/>
      <c r="E13" s="267"/>
      <c r="F13" s="154"/>
      <c r="G13" s="268">
        <v>0</v>
      </c>
    </row>
    <row r="14" spans="1:7" ht="12.75">
      <c r="A14" s="153" t="s">
        <v>331</v>
      </c>
      <c r="B14" s="153" t="s">
        <v>332</v>
      </c>
      <c r="C14" s="269" t="s">
        <v>333</v>
      </c>
      <c r="D14" s="270"/>
      <c r="E14" s="271" t="s">
        <v>334</v>
      </c>
      <c r="F14" s="160"/>
      <c r="G14" s="272">
        <f>D14*F14</f>
        <v>0</v>
      </c>
    </row>
    <row r="15" spans="1:7" ht="12.75">
      <c r="A15" s="154" t="s">
        <v>335</v>
      </c>
      <c r="B15" s="154" t="s">
        <v>336</v>
      </c>
      <c r="C15" s="269" t="s">
        <v>337</v>
      </c>
      <c r="D15" s="270"/>
      <c r="E15" s="271" t="s">
        <v>334</v>
      </c>
      <c r="F15" s="160"/>
      <c r="G15" s="272">
        <f>D15*F15</f>
        <v>0</v>
      </c>
    </row>
    <row r="16" spans="1:7" ht="12.75">
      <c r="A16" s="154" t="s">
        <v>338</v>
      </c>
      <c r="B16" s="154" t="s">
        <v>339</v>
      </c>
      <c r="C16" s="269" t="s">
        <v>340</v>
      </c>
      <c r="D16" s="270"/>
      <c r="E16" s="271" t="s">
        <v>341</v>
      </c>
      <c r="F16" s="160"/>
      <c r="G16" s="272">
        <f>D16*F16</f>
        <v>0</v>
      </c>
    </row>
    <row r="17" spans="1:7" ht="12.75">
      <c r="A17" s="154" t="s">
        <v>342</v>
      </c>
      <c r="B17" s="154" t="s">
        <v>343</v>
      </c>
      <c r="C17" s="269" t="s">
        <v>344</v>
      </c>
      <c r="D17" s="270"/>
      <c r="E17" s="271" t="s">
        <v>345</v>
      </c>
      <c r="F17" s="160"/>
      <c r="G17" s="272">
        <f>D17*F17</f>
        <v>0</v>
      </c>
    </row>
    <row r="18" spans="1:7" ht="12.75">
      <c r="A18" s="154" t="s">
        <v>346</v>
      </c>
      <c r="B18" s="154" t="s">
        <v>347</v>
      </c>
      <c r="C18" s="269" t="s">
        <v>340</v>
      </c>
      <c r="D18" s="270"/>
      <c r="E18" s="271" t="s">
        <v>348</v>
      </c>
      <c r="F18" s="160"/>
      <c r="G18" s="272">
        <f>D18*F18</f>
        <v>0</v>
      </c>
    </row>
    <row r="19" spans="1:7" ht="12.75">
      <c r="A19" s="149" t="s">
        <v>349</v>
      </c>
      <c r="B19" s="149" t="s">
        <v>350</v>
      </c>
      <c r="C19" s="149"/>
      <c r="D19" s="149"/>
      <c r="E19" s="264"/>
      <c r="F19" s="149"/>
      <c r="G19" s="265">
        <v>0</v>
      </c>
    </row>
    <row r="20" spans="1:7" ht="12.75">
      <c r="A20" s="162" t="s">
        <v>351</v>
      </c>
      <c r="B20" s="163" t="s">
        <v>352</v>
      </c>
      <c r="C20" s="164"/>
      <c r="D20" s="164"/>
      <c r="E20" s="264"/>
      <c r="F20" s="149"/>
      <c r="G20" s="266">
        <f>SUM(G21:G22)</f>
        <v>0</v>
      </c>
    </row>
    <row r="21" spans="1:7" ht="12.75">
      <c r="A21" s="154" t="s">
        <v>353</v>
      </c>
      <c r="B21" s="153" t="s">
        <v>354</v>
      </c>
      <c r="C21" s="154"/>
      <c r="D21" s="154"/>
      <c r="E21" s="267"/>
      <c r="F21" s="154"/>
      <c r="G21" s="272">
        <v>0</v>
      </c>
    </row>
    <row r="22" spans="1:7" ht="12.75">
      <c r="A22" s="154" t="s">
        <v>355</v>
      </c>
      <c r="B22" s="154" t="s">
        <v>356</v>
      </c>
      <c r="C22" s="154"/>
      <c r="D22" s="154"/>
      <c r="E22" s="267"/>
      <c r="F22" s="154"/>
      <c r="G22" s="272"/>
    </row>
    <row r="23" spans="1:7" ht="12.75">
      <c r="A23" s="149" t="s">
        <v>357</v>
      </c>
      <c r="B23" s="149" t="s">
        <v>358</v>
      </c>
      <c r="C23" s="149"/>
      <c r="D23" s="149"/>
      <c r="E23" s="264"/>
      <c r="F23" s="149"/>
      <c r="G23" s="266">
        <f>SUM(G24:G25)</f>
        <v>0</v>
      </c>
    </row>
    <row r="24" spans="1:7" ht="12.75">
      <c r="A24" s="154" t="s">
        <v>359</v>
      </c>
      <c r="B24" s="154" t="s">
        <v>182</v>
      </c>
      <c r="C24" s="154"/>
      <c r="D24" s="154"/>
      <c r="E24" s="267"/>
      <c r="F24" s="154"/>
      <c r="G24" s="272"/>
    </row>
    <row r="25" spans="1:7" ht="12.75">
      <c r="A25" s="154" t="s">
        <v>361</v>
      </c>
      <c r="B25" s="154" t="s">
        <v>362</v>
      </c>
      <c r="C25" s="154"/>
      <c r="D25" s="154"/>
      <c r="E25" s="267"/>
      <c r="F25" s="154"/>
      <c r="G25" s="272">
        <v>0</v>
      </c>
    </row>
    <row r="26" spans="1:7" ht="15.75">
      <c r="A26" s="146" t="s">
        <v>363</v>
      </c>
      <c r="B26" s="147" t="s">
        <v>364</v>
      </c>
      <c r="C26" s="146"/>
      <c r="D26" s="146"/>
      <c r="E26" s="273"/>
      <c r="F26" s="146"/>
      <c r="G26" s="148">
        <f>G27+G39+G47+G55+G65+G66+G76+G79+G82+G85+G86+G89</f>
        <v>0</v>
      </c>
    </row>
    <row r="27" spans="1:7" ht="12.75">
      <c r="A27" s="149" t="s">
        <v>365</v>
      </c>
      <c r="B27" s="149" t="s">
        <v>366</v>
      </c>
      <c r="C27" s="149"/>
      <c r="D27" s="149"/>
      <c r="E27" s="264"/>
      <c r="F27" s="149"/>
      <c r="G27" s="274">
        <f>SUM(G28:G38)</f>
        <v>0</v>
      </c>
    </row>
    <row r="28" spans="1:7" ht="12.75">
      <c r="A28" s="154" t="s">
        <v>367</v>
      </c>
      <c r="B28" s="154" t="s">
        <v>368</v>
      </c>
      <c r="C28" s="269" t="s">
        <v>333</v>
      </c>
      <c r="D28" s="270"/>
      <c r="E28" s="271" t="s">
        <v>334</v>
      </c>
      <c r="F28" s="160"/>
      <c r="G28" s="272">
        <f aca="true" t="shared" si="0" ref="G28:G38">D28*F28</f>
        <v>0</v>
      </c>
    </row>
    <row r="29" spans="1:7" ht="12.75">
      <c r="A29" s="154" t="s">
        <v>369</v>
      </c>
      <c r="B29" s="154" t="s">
        <v>370</v>
      </c>
      <c r="C29" s="269" t="s">
        <v>333</v>
      </c>
      <c r="D29" s="270">
        <v>0</v>
      </c>
      <c r="E29" s="271" t="s">
        <v>334</v>
      </c>
      <c r="F29" s="160"/>
      <c r="G29" s="272">
        <f t="shared" si="0"/>
        <v>0</v>
      </c>
    </row>
    <row r="30" spans="1:7" ht="12.75">
      <c r="A30" s="154" t="s">
        <v>371</v>
      </c>
      <c r="B30" s="153" t="s">
        <v>0</v>
      </c>
      <c r="C30" s="269" t="s">
        <v>333</v>
      </c>
      <c r="D30" s="270">
        <v>0</v>
      </c>
      <c r="E30" s="271" t="s">
        <v>334</v>
      </c>
      <c r="F30" s="160"/>
      <c r="G30" s="272">
        <f t="shared" si="0"/>
        <v>0</v>
      </c>
    </row>
    <row r="31" spans="1:7" ht="12.75">
      <c r="A31" s="154" t="s">
        <v>1</v>
      </c>
      <c r="B31" s="153" t="s">
        <v>2</v>
      </c>
      <c r="C31" s="269" t="s">
        <v>337</v>
      </c>
      <c r="D31" s="270">
        <v>0</v>
      </c>
      <c r="E31" s="271" t="s">
        <v>334</v>
      </c>
      <c r="F31" s="160"/>
      <c r="G31" s="272">
        <f t="shared" si="0"/>
        <v>0</v>
      </c>
    </row>
    <row r="32" spans="1:7" ht="12.75">
      <c r="A32" s="154" t="s">
        <v>3</v>
      </c>
      <c r="B32" s="153" t="s">
        <v>4</v>
      </c>
      <c r="C32" s="269" t="s">
        <v>337</v>
      </c>
      <c r="D32" s="270">
        <v>0</v>
      </c>
      <c r="E32" s="271" t="s">
        <v>334</v>
      </c>
      <c r="F32" s="160"/>
      <c r="G32" s="272">
        <f t="shared" si="0"/>
        <v>0</v>
      </c>
    </row>
    <row r="33" spans="1:7" ht="12.75">
      <c r="A33" s="154" t="s">
        <v>5</v>
      </c>
      <c r="B33" s="153" t="s">
        <v>6</v>
      </c>
      <c r="C33" s="269" t="s">
        <v>337</v>
      </c>
      <c r="D33" s="270">
        <v>0</v>
      </c>
      <c r="E33" s="271" t="s">
        <v>334</v>
      </c>
      <c r="F33" s="160"/>
      <c r="G33" s="272">
        <f t="shared" si="0"/>
        <v>0</v>
      </c>
    </row>
    <row r="34" spans="1:7" ht="12.75">
      <c r="A34" s="154" t="s">
        <v>7</v>
      </c>
      <c r="B34" s="154" t="s">
        <v>8</v>
      </c>
      <c r="C34" s="269" t="s">
        <v>340</v>
      </c>
      <c r="D34" s="270">
        <v>0</v>
      </c>
      <c r="E34" s="271" t="s">
        <v>341</v>
      </c>
      <c r="F34" s="160"/>
      <c r="G34" s="272">
        <f t="shared" si="0"/>
        <v>0</v>
      </c>
    </row>
    <row r="35" spans="1:7" ht="12.75">
      <c r="A35" s="154" t="s">
        <v>9</v>
      </c>
      <c r="B35" s="154" t="s">
        <v>10</v>
      </c>
      <c r="C35" s="269" t="s">
        <v>344</v>
      </c>
      <c r="D35" s="270">
        <v>0</v>
      </c>
      <c r="E35" s="271" t="s">
        <v>345</v>
      </c>
      <c r="F35" s="160"/>
      <c r="G35" s="272">
        <f t="shared" si="0"/>
        <v>0</v>
      </c>
    </row>
    <row r="36" spans="1:7" ht="12.75">
      <c r="A36" s="154" t="s">
        <v>11</v>
      </c>
      <c r="B36" s="154" t="s">
        <v>12</v>
      </c>
      <c r="C36" s="269" t="s">
        <v>340</v>
      </c>
      <c r="D36" s="270">
        <v>0</v>
      </c>
      <c r="E36" s="271" t="s">
        <v>348</v>
      </c>
      <c r="F36" s="160"/>
      <c r="G36" s="272">
        <f t="shared" si="0"/>
        <v>0</v>
      </c>
    </row>
    <row r="37" spans="1:7" ht="12.75">
      <c r="A37" s="154" t="s">
        <v>13</v>
      </c>
      <c r="B37" s="153" t="s">
        <v>14</v>
      </c>
      <c r="C37" s="269" t="s">
        <v>333</v>
      </c>
      <c r="D37" s="270"/>
      <c r="E37" s="271" t="s">
        <v>334</v>
      </c>
      <c r="F37" s="160"/>
      <c r="G37" s="272">
        <f t="shared" si="0"/>
        <v>0</v>
      </c>
    </row>
    <row r="38" spans="1:7" ht="12.75">
      <c r="A38" s="154" t="s">
        <v>15</v>
      </c>
      <c r="B38" s="153" t="s">
        <v>16</v>
      </c>
      <c r="C38" s="269" t="s">
        <v>337</v>
      </c>
      <c r="D38" s="270">
        <v>0</v>
      </c>
      <c r="E38" s="271" t="s">
        <v>334</v>
      </c>
      <c r="F38" s="160"/>
      <c r="G38" s="272">
        <f t="shared" si="0"/>
        <v>0</v>
      </c>
    </row>
    <row r="39" spans="1:7" ht="12.75">
      <c r="A39" s="149" t="s">
        <v>17</v>
      </c>
      <c r="B39" s="149" t="s">
        <v>18</v>
      </c>
      <c r="C39" s="149"/>
      <c r="D39" s="149"/>
      <c r="E39" s="264"/>
      <c r="F39" s="149"/>
      <c r="G39" s="274">
        <f>SUM(G40:G46)</f>
        <v>0</v>
      </c>
    </row>
    <row r="40" spans="1:7" ht="12.75">
      <c r="A40" s="154" t="s">
        <v>19</v>
      </c>
      <c r="B40" s="153" t="s">
        <v>20</v>
      </c>
      <c r="C40" s="269" t="s">
        <v>333</v>
      </c>
      <c r="D40" s="270"/>
      <c r="E40" s="271" t="s">
        <v>334</v>
      </c>
      <c r="F40" s="160"/>
      <c r="G40" s="272">
        <f aca="true" t="shared" si="1" ref="G40:G46">D40*F40</f>
        <v>0</v>
      </c>
    </row>
    <row r="41" spans="1:7" ht="12.75">
      <c r="A41" s="154" t="s">
        <v>21</v>
      </c>
      <c r="B41" s="153" t="s">
        <v>22</v>
      </c>
      <c r="C41" s="269" t="s">
        <v>337</v>
      </c>
      <c r="D41" s="270">
        <v>0</v>
      </c>
      <c r="E41" s="271" t="s">
        <v>334</v>
      </c>
      <c r="F41" s="160"/>
      <c r="G41" s="272">
        <f t="shared" si="1"/>
        <v>0</v>
      </c>
    </row>
    <row r="42" spans="1:7" ht="12.75">
      <c r="A42" s="154" t="s">
        <v>23</v>
      </c>
      <c r="B42" s="153" t="s">
        <v>24</v>
      </c>
      <c r="C42" s="269" t="s">
        <v>333</v>
      </c>
      <c r="D42" s="270">
        <v>0</v>
      </c>
      <c r="E42" s="271" t="s">
        <v>334</v>
      </c>
      <c r="F42" s="160"/>
      <c r="G42" s="272">
        <f t="shared" si="1"/>
        <v>0</v>
      </c>
    </row>
    <row r="43" spans="1:7" ht="12.75">
      <c r="A43" s="154" t="s">
        <v>25</v>
      </c>
      <c r="B43" s="153" t="s">
        <v>26</v>
      </c>
      <c r="C43" s="269" t="s">
        <v>337</v>
      </c>
      <c r="D43" s="270">
        <v>0</v>
      </c>
      <c r="E43" s="271" t="s">
        <v>334</v>
      </c>
      <c r="F43" s="160"/>
      <c r="G43" s="272">
        <f t="shared" si="1"/>
        <v>0</v>
      </c>
    </row>
    <row r="44" spans="1:7" ht="12.75">
      <c r="A44" s="154" t="s">
        <v>27</v>
      </c>
      <c r="B44" s="153" t="s">
        <v>28</v>
      </c>
      <c r="C44" s="269" t="s">
        <v>340</v>
      </c>
      <c r="D44" s="270">
        <v>0</v>
      </c>
      <c r="E44" s="271" t="s">
        <v>341</v>
      </c>
      <c r="F44" s="160"/>
      <c r="G44" s="272">
        <f t="shared" si="1"/>
        <v>0</v>
      </c>
    </row>
    <row r="45" spans="1:7" ht="12.75">
      <c r="A45" s="154" t="s">
        <v>29</v>
      </c>
      <c r="B45" s="153" t="s">
        <v>30</v>
      </c>
      <c r="C45" s="269" t="s">
        <v>344</v>
      </c>
      <c r="D45" s="270">
        <v>0</v>
      </c>
      <c r="E45" s="271" t="s">
        <v>345</v>
      </c>
      <c r="F45" s="160"/>
      <c r="G45" s="272">
        <f t="shared" si="1"/>
        <v>0</v>
      </c>
    </row>
    <row r="46" spans="1:7" ht="12.75">
      <c r="A46" s="154" t="s">
        <v>31</v>
      </c>
      <c r="B46" s="153" t="s">
        <v>32</v>
      </c>
      <c r="C46" s="269" t="s">
        <v>340</v>
      </c>
      <c r="D46" s="270">
        <v>0</v>
      </c>
      <c r="E46" s="271" t="s">
        <v>348</v>
      </c>
      <c r="F46" s="160"/>
      <c r="G46" s="272">
        <f t="shared" si="1"/>
        <v>0</v>
      </c>
    </row>
    <row r="47" spans="1:7" ht="12.75">
      <c r="A47" s="149" t="s">
        <v>33</v>
      </c>
      <c r="B47" s="149" t="s">
        <v>34</v>
      </c>
      <c r="C47" s="149"/>
      <c r="D47" s="149"/>
      <c r="E47" s="264"/>
      <c r="F47" s="149"/>
      <c r="G47" s="274">
        <f>SUM(G48:G54)</f>
        <v>0</v>
      </c>
    </row>
    <row r="48" spans="1:7" ht="12.75">
      <c r="A48" s="154" t="s">
        <v>35</v>
      </c>
      <c r="B48" s="154" t="s">
        <v>36</v>
      </c>
      <c r="C48" s="269" t="s">
        <v>337</v>
      </c>
      <c r="D48" s="270">
        <v>0</v>
      </c>
      <c r="E48" s="271" t="s">
        <v>334</v>
      </c>
      <c r="F48" s="160"/>
      <c r="G48" s="272">
        <f aca="true" t="shared" si="2" ref="G48:G54">D48*F48</f>
        <v>0</v>
      </c>
    </row>
    <row r="49" spans="1:7" ht="12.75">
      <c r="A49" s="154" t="s">
        <v>37</v>
      </c>
      <c r="B49" s="153" t="s">
        <v>38</v>
      </c>
      <c r="C49" s="269" t="s">
        <v>337</v>
      </c>
      <c r="D49" s="270">
        <v>0</v>
      </c>
      <c r="E49" s="271" t="s">
        <v>334</v>
      </c>
      <c r="F49" s="160"/>
      <c r="G49" s="272">
        <f t="shared" si="2"/>
        <v>0</v>
      </c>
    </row>
    <row r="50" spans="1:7" ht="12.75">
      <c r="A50" s="154" t="s">
        <v>39</v>
      </c>
      <c r="B50" s="153" t="s">
        <v>40</v>
      </c>
      <c r="C50" s="269" t="s">
        <v>340</v>
      </c>
      <c r="D50" s="270">
        <v>0</v>
      </c>
      <c r="E50" s="271" t="s">
        <v>341</v>
      </c>
      <c r="F50" s="160"/>
      <c r="G50" s="272">
        <f t="shared" si="2"/>
        <v>0</v>
      </c>
    </row>
    <row r="51" spans="1:7" ht="12.75">
      <c r="A51" s="154" t="s">
        <v>41</v>
      </c>
      <c r="B51" s="153" t="s">
        <v>42</v>
      </c>
      <c r="C51" s="269" t="s">
        <v>344</v>
      </c>
      <c r="D51" s="270">
        <v>0</v>
      </c>
      <c r="E51" s="271" t="s">
        <v>345</v>
      </c>
      <c r="F51" s="160"/>
      <c r="G51" s="272">
        <f t="shared" si="2"/>
        <v>0</v>
      </c>
    </row>
    <row r="52" spans="1:7" ht="12.75">
      <c r="A52" s="154" t="s">
        <v>43</v>
      </c>
      <c r="B52" s="153" t="s">
        <v>44</v>
      </c>
      <c r="C52" s="269" t="s">
        <v>340</v>
      </c>
      <c r="D52" s="270">
        <v>0</v>
      </c>
      <c r="E52" s="271" t="s">
        <v>348</v>
      </c>
      <c r="F52" s="160"/>
      <c r="G52" s="272">
        <f t="shared" si="2"/>
        <v>0</v>
      </c>
    </row>
    <row r="53" spans="1:7" ht="12.75">
      <c r="A53" s="154" t="s">
        <v>45</v>
      </c>
      <c r="B53" s="153" t="s">
        <v>46</v>
      </c>
      <c r="C53" s="269" t="s">
        <v>333</v>
      </c>
      <c r="D53" s="270">
        <v>0</v>
      </c>
      <c r="E53" s="271" t="s">
        <v>334</v>
      </c>
      <c r="F53" s="160"/>
      <c r="G53" s="272">
        <f t="shared" si="2"/>
        <v>0</v>
      </c>
    </row>
    <row r="54" spans="1:7" ht="12.75">
      <c r="A54" s="154" t="s">
        <v>47</v>
      </c>
      <c r="B54" s="153" t="s">
        <v>48</v>
      </c>
      <c r="C54" s="269" t="s">
        <v>333</v>
      </c>
      <c r="D54" s="270">
        <v>0</v>
      </c>
      <c r="E54" s="271" t="s">
        <v>334</v>
      </c>
      <c r="F54" s="160"/>
      <c r="G54" s="272">
        <f t="shared" si="2"/>
        <v>0</v>
      </c>
    </row>
    <row r="55" spans="1:7" ht="12.75">
      <c r="A55" s="149" t="s">
        <v>49</v>
      </c>
      <c r="B55" s="149" t="s">
        <v>50</v>
      </c>
      <c r="C55" s="149"/>
      <c r="D55" s="149"/>
      <c r="E55" s="264"/>
      <c r="F55" s="149"/>
      <c r="G55" s="274">
        <f>SUM(G57:G64)</f>
        <v>0</v>
      </c>
    </row>
    <row r="56" spans="1:7" ht="12.75">
      <c r="A56" s="154" t="s">
        <v>51</v>
      </c>
      <c r="B56" s="154" t="s">
        <v>52</v>
      </c>
      <c r="C56" s="154"/>
      <c r="D56" s="154"/>
      <c r="E56" s="267"/>
      <c r="F56" s="154"/>
      <c r="G56" s="268" t="e">
        <f>G132</f>
        <v>#DIV/0!</v>
      </c>
    </row>
    <row r="57" spans="1:7" ht="12.75">
      <c r="A57" s="154" t="s">
        <v>53</v>
      </c>
      <c r="B57" s="154" t="s">
        <v>54</v>
      </c>
      <c r="C57" s="154"/>
      <c r="D57" s="154"/>
      <c r="E57" s="267"/>
      <c r="F57" s="154"/>
      <c r="G57" s="272">
        <v>0</v>
      </c>
    </row>
    <row r="58" spans="1:7" ht="12.75">
      <c r="A58" s="154" t="s">
        <v>55</v>
      </c>
      <c r="B58" s="154" t="s">
        <v>56</v>
      </c>
      <c r="C58" s="154"/>
      <c r="D58" s="154"/>
      <c r="E58" s="267"/>
      <c r="F58" s="154"/>
      <c r="G58" s="272">
        <v>0</v>
      </c>
    </row>
    <row r="59" spans="1:7" ht="12.75">
      <c r="A59" s="154" t="s">
        <v>57</v>
      </c>
      <c r="B59" s="153" t="s">
        <v>58</v>
      </c>
      <c r="C59" s="269" t="s">
        <v>340</v>
      </c>
      <c r="D59" s="270">
        <v>0</v>
      </c>
      <c r="E59" s="271" t="s">
        <v>341</v>
      </c>
      <c r="F59" s="160"/>
      <c r="G59" s="272">
        <f>D59*F59</f>
        <v>0</v>
      </c>
    </row>
    <row r="60" spans="1:7" ht="12.75">
      <c r="A60" s="154" t="s">
        <v>59</v>
      </c>
      <c r="B60" s="153" t="s">
        <v>60</v>
      </c>
      <c r="C60" s="269" t="s">
        <v>344</v>
      </c>
      <c r="D60" s="270">
        <v>0</v>
      </c>
      <c r="E60" s="271" t="s">
        <v>345</v>
      </c>
      <c r="F60" s="160"/>
      <c r="G60" s="272">
        <f>D60*F60</f>
        <v>0</v>
      </c>
    </row>
    <row r="61" spans="1:7" ht="12.75">
      <c r="A61" s="154" t="s">
        <v>61</v>
      </c>
      <c r="B61" s="153" t="s">
        <v>62</v>
      </c>
      <c r="C61" s="269" t="s">
        <v>340</v>
      </c>
      <c r="D61" s="270">
        <v>0</v>
      </c>
      <c r="E61" s="271" t="s">
        <v>348</v>
      </c>
      <c r="F61" s="160"/>
      <c r="G61" s="272">
        <f>D61*F61</f>
        <v>0</v>
      </c>
    </row>
    <row r="62" spans="1:7" s="277" customFormat="1" ht="12.75">
      <c r="A62" s="170" t="s">
        <v>63</v>
      </c>
      <c r="B62" s="170" t="s">
        <v>64</v>
      </c>
      <c r="C62" s="275"/>
      <c r="D62" s="267"/>
      <c r="E62" s="276"/>
      <c r="F62" s="173"/>
      <c r="G62" s="272">
        <v>0</v>
      </c>
    </row>
    <row r="63" spans="1:7" s="277" customFormat="1" ht="12.75">
      <c r="A63" s="170" t="s">
        <v>65</v>
      </c>
      <c r="B63" s="170" t="s">
        <v>66</v>
      </c>
      <c r="C63" s="275"/>
      <c r="D63" s="267"/>
      <c r="E63" s="276"/>
      <c r="F63" s="173"/>
      <c r="G63" s="272"/>
    </row>
    <row r="64" spans="1:7" s="277" customFormat="1" ht="12.75">
      <c r="A64" s="170" t="s">
        <v>67</v>
      </c>
      <c r="B64" s="170" t="s">
        <v>68</v>
      </c>
      <c r="C64" s="275"/>
      <c r="D64" s="267"/>
      <c r="E64" s="276"/>
      <c r="F64" s="173"/>
      <c r="G64" s="272"/>
    </row>
    <row r="65" spans="1:7" ht="12.75">
      <c r="A65" s="149" t="s">
        <v>69</v>
      </c>
      <c r="B65" s="149" t="s">
        <v>70</v>
      </c>
      <c r="C65" s="149"/>
      <c r="D65" s="149"/>
      <c r="E65" s="264"/>
      <c r="F65" s="149"/>
      <c r="G65" s="265"/>
    </row>
    <row r="66" spans="1:7" ht="12.75">
      <c r="A66" s="149" t="s">
        <v>71</v>
      </c>
      <c r="B66" s="149" t="s">
        <v>72</v>
      </c>
      <c r="C66" s="149"/>
      <c r="D66" s="149"/>
      <c r="E66" s="264"/>
      <c r="F66" s="149"/>
      <c r="G66" s="274">
        <f>SUM(G67:G75)</f>
        <v>0</v>
      </c>
    </row>
    <row r="67" spans="1:7" ht="12.75">
      <c r="A67" s="154" t="s">
        <v>73</v>
      </c>
      <c r="B67" s="154" t="s">
        <v>74</v>
      </c>
      <c r="C67" s="154"/>
      <c r="D67" s="154"/>
      <c r="E67" s="267"/>
      <c r="F67" s="154"/>
      <c r="G67" s="272">
        <v>0</v>
      </c>
    </row>
    <row r="68" spans="1:7" ht="12.75">
      <c r="A68" s="154" t="s">
        <v>75</v>
      </c>
      <c r="B68" s="154" t="s">
        <v>76</v>
      </c>
      <c r="C68" s="154"/>
      <c r="D68" s="154"/>
      <c r="E68" s="267"/>
      <c r="F68" s="154"/>
      <c r="G68" s="272">
        <v>0</v>
      </c>
    </row>
    <row r="69" spans="1:7" ht="12.75">
      <c r="A69" s="154" t="s">
        <v>77</v>
      </c>
      <c r="B69" s="154" t="s">
        <v>78</v>
      </c>
      <c r="C69" s="154"/>
      <c r="D69" s="154"/>
      <c r="E69" s="267"/>
      <c r="F69" s="154"/>
      <c r="G69" s="272">
        <v>0</v>
      </c>
    </row>
    <row r="70" spans="1:7" ht="12.75">
      <c r="A70" s="154" t="s">
        <v>79</v>
      </c>
      <c r="B70" s="154" t="s">
        <v>80</v>
      </c>
      <c r="C70" s="154"/>
      <c r="D70" s="154"/>
      <c r="E70" s="267"/>
      <c r="F70" s="154"/>
      <c r="G70" s="272">
        <v>0</v>
      </c>
    </row>
    <row r="71" spans="1:7" ht="12.75">
      <c r="A71" s="154" t="s">
        <v>81</v>
      </c>
      <c r="B71" s="154" t="s">
        <v>82</v>
      </c>
      <c r="C71" s="154"/>
      <c r="D71" s="154"/>
      <c r="E71" s="267"/>
      <c r="F71" s="154"/>
      <c r="G71" s="272">
        <v>0</v>
      </c>
    </row>
    <row r="72" spans="1:7" ht="12.75">
      <c r="A72" s="154" t="s">
        <v>83</v>
      </c>
      <c r="B72" s="154" t="s">
        <v>84</v>
      </c>
      <c r="C72" s="154"/>
      <c r="D72" s="154"/>
      <c r="E72" s="267"/>
      <c r="F72" s="154"/>
      <c r="G72" s="272">
        <v>0</v>
      </c>
    </row>
    <row r="73" spans="1:7" ht="12.75">
      <c r="A73" s="154" t="s">
        <v>85</v>
      </c>
      <c r="B73" s="154" t="s">
        <v>86</v>
      </c>
      <c r="C73" s="154"/>
      <c r="D73" s="154"/>
      <c r="E73" s="267"/>
      <c r="F73" s="154"/>
      <c r="G73" s="272">
        <v>0</v>
      </c>
    </row>
    <row r="74" spans="1:7" ht="12.75">
      <c r="A74" s="154" t="s">
        <v>87</v>
      </c>
      <c r="B74" s="154" t="s">
        <v>88</v>
      </c>
      <c r="C74" s="154"/>
      <c r="D74" s="154"/>
      <c r="E74" s="267"/>
      <c r="F74" s="154"/>
      <c r="G74" s="272">
        <v>0</v>
      </c>
    </row>
    <row r="75" spans="1:7" ht="12.75">
      <c r="A75" s="154" t="s">
        <v>89</v>
      </c>
      <c r="B75" s="154" t="s">
        <v>90</v>
      </c>
      <c r="C75" s="154"/>
      <c r="D75" s="154"/>
      <c r="E75" s="267"/>
      <c r="F75" s="154"/>
      <c r="G75" s="272">
        <v>0</v>
      </c>
    </row>
    <row r="76" spans="1:7" ht="12.75">
      <c r="A76" s="149" t="s">
        <v>91</v>
      </c>
      <c r="B76" s="149" t="s">
        <v>92</v>
      </c>
      <c r="C76" s="149"/>
      <c r="D76" s="149"/>
      <c r="E76" s="264"/>
      <c r="F76" s="149"/>
      <c r="G76" s="274">
        <f>SUM(G77:G78)</f>
        <v>0</v>
      </c>
    </row>
    <row r="77" spans="1:7" ht="12.75">
      <c r="A77" s="153" t="s">
        <v>93</v>
      </c>
      <c r="B77" s="153" t="s">
        <v>94</v>
      </c>
      <c r="C77" s="154"/>
      <c r="D77" s="154"/>
      <c r="E77" s="267"/>
      <c r="F77" s="154"/>
      <c r="G77" s="272">
        <v>0</v>
      </c>
    </row>
    <row r="78" spans="1:7" ht="12.75">
      <c r="A78" s="153" t="s">
        <v>95</v>
      </c>
      <c r="B78" s="153" t="s">
        <v>96</v>
      </c>
      <c r="C78" s="154"/>
      <c r="D78" s="154"/>
      <c r="E78" s="267"/>
      <c r="F78" s="154"/>
      <c r="G78" s="272">
        <v>0</v>
      </c>
    </row>
    <row r="79" spans="1:7" ht="12.75">
      <c r="A79" s="149" t="s">
        <v>97</v>
      </c>
      <c r="B79" s="149" t="s">
        <v>98</v>
      </c>
      <c r="C79" s="149"/>
      <c r="D79" s="149"/>
      <c r="E79" s="264"/>
      <c r="F79" s="149"/>
      <c r="G79" s="274">
        <f>SUM(G80:G81)</f>
        <v>0</v>
      </c>
    </row>
    <row r="80" spans="1:7" ht="12.75">
      <c r="A80" s="153" t="s">
        <v>99</v>
      </c>
      <c r="B80" s="153" t="s">
        <v>183</v>
      </c>
      <c r="C80" s="154"/>
      <c r="D80" s="154"/>
      <c r="E80" s="267"/>
      <c r="F80" s="154"/>
      <c r="G80" s="272">
        <v>0</v>
      </c>
    </row>
    <row r="81" spans="1:7" ht="12.75">
      <c r="A81" s="153" t="s">
        <v>101</v>
      </c>
      <c r="B81" s="153" t="s">
        <v>184</v>
      </c>
      <c r="C81" s="154"/>
      <c r="D81" s="154"/>
      <c r="E81" s="267"/>
      <c r="F81" s="154"/>
      <c r="G81" s="272">
        <v>0</v>
      </c>
    </row>
    <row r="82" spans="1:7" ht="12.75">
      <c r="A82" s="149" t="s">
        <v>103</v>
      </c>
      <c r="B82" s="149" t="s">
        <v>105</v>
      </c>
      <c r="C82" s="149"/>
      <c r="D82" s="149"/>
      <c r="E82" s="264"/>
      <c r="F82" s="149"/>
      <c r="G82" s="274">
        <f>SUM(G83:G84)</f>
        <v>0</v>
      </c>
    </row>
    <row r="83" spans="1:7" ht="12.75">
      <c r="A83" s="153" t="s">
        <v>106</v>
      </c>
      <c r="B83" s="153" t="s">
        <v>107</v>
      </c>
      <c r="C83" s="154"/>
      <c r="D83" s="154"/>
      <c r="E83" s="267"/>
      <c r="F83" s="154"/>
      <c r="G83" s="272">
        <v>0</v>
      </c>
    </row>
    <row r="84" spans="1:7" ht="12.75">
      <c r="A84" s="153" t="s">
        <v>108</v>
      </c>
      <c r="B84" s="153" t="s">
        <v>185</v>
      </c>
      <c r="C84" s="154"/>
      <c r="D84" s="154"/>
      <c r="E84" s="267"/>
      <c r="F84" s="154"/>
      <c r="G84" s="272">
        <v>0</v>
      </c>
    </row>
    <row r="85" spans="1:7" s="277" customFormat="1" ht="12.75">
      <c r="A85" s="175" t="s">
        <v>110</v>
      </c>
      <c r="B85" s="175" t="s">
        <v>186</v>
      </c>
      <c r="C85" s="175"/>
      <c r="D85" s="175"/>
      <c r="E85" s="264"/>
      <c r="F85" s="175"/>
      <c r="G85" s="278">
        <v>0</v>
      </c>
    </row>
    <row r="86" spans="1:7" ht="12.75">
      <c r="A86" s="149" t="s">
        <v>112</v>
      </c>
      <c r="B86" s="149" t="s">
        <v>113</v>
      </c>
      <c r="C86" s="149"/>
      <c r="D86" s="149"/>
      <c r="E86" s="264"/>
      <c r="F86" s="149"/>
      <c r="G86" s="274">
        <f>SUM(G87:G88)</f>
        <v>0</v>
      </c>
    </row>
    <row r="87" spans="1:7" ht="12.75">
      <c r="A87" s="153" t="s">
        <v>114</v>
      </c>
      <c r="B87" s="153" t="s">
        <v>115</v>
      </c>
      <c r="C87" s="269" t="s">
        <v>333</v>
      </c>
      <c r="D87" s="270"/>
      <c r="E87" s="271" t="s">
        <v>334</v>
      </c>
      <c r="F87" s="160"/>
      <c r="G87" s="272">
        <f>D87*F87</f>
        <v>0</v>
      </c>
    </row>
    <row r="88" spans="1:7" ht="12.75">
      <c r="A88" s="153" t="s">
        <v>116</v>
      </c>
      <c r="B88" s="153" t="s">
        <v>117</v>
      </c>
      <c r="C88" s="269" t="s">
        <v>337</v>
      </c>
      <c r="D88" s="270">
        <v>0</v>
      </c>
      <c r="E88" s="271" t="s">
        <v>334</v>
      </c>
      <c r="F88" s="160"/>
      <c r="G88" s="272">
        <f>D88*F88</f>
        <v>0</v>
      </c>
    </row>
    <row r="89" spans="1:7" ht="15.75">
      <c r="A89" s="149" t="s">
        <v>118</v>
      </c>
      <c r="B89" s="149" t="s">
        <v>119</v>
      </c>
      <c r="C89" s="149"/>
      <c r="D89" s="149"/>
      <c r="E89" s="264"/>
      <c r="F89" s="149"/>
      <c r="G89" s="279">
        <v>0</v>
      </c>
    </row>
    <row r="90" spans="1:7" ht="15.75">
      <c r="A90" s="178" t="s">
        <v>120</v>
      </c>
      <c r="B90" s="147" t="s">
        <v>121</v>
      </c>
      <c r="C90" s="146"/>
      <c r="D90" s="146"/>
      <c r="E90" s="273"/>
      <c r="F90" s="146"/>
      <c r="G90" s="280">
        <f>SUM(G91:G93)</f>
        <v>0</v>
      </c>
    </row>
    <row r="91" spans="1:7" s="277" customFormat="1" ht="12.75">
      <c r="A91" s="170" t="s">
        <v>122</v>
      </c>
      <c r="B91" s="170" t="s">
        <v>187</v>
      </c>
      <c r="C91" s="170"/>
      <c r="D91" s="170"/>
      <c r="E91" s="267"/>
      <c r="F91" s="170"/>
      <c r="G91" s="272">
        <v>0</v>
      </c>
    </row>
    <row r="92" spans="1:7" ht="12.75">
      <c r="A92" s="154" t="s">
        <v>124</v>
      </c>
      <c r="B92" s="154" t="s">
        <v>125</v>
      </c>
      <c r="C92" s="154"/>
      <c r="D92" s="154"/>
      <c r="E92" s="267"/>
      <c r="F92" s="154"/>
      <c r="G92" s="272">
        <v>0</v>
      </c>
    </row>
    <row r="93" spans="1:7" ht="12.75">
      <c r="A93" s="154" t="s">
        <v>126</v>
      </c>
      <c r="B93" s="153" t="s">
        <v>188</v>
      </c>
      <c r="C93" s="154"/>
      <c r="D93" s="154"/>
      <c r="E93" s="267"/>
      <c r="F93" s="154"/>
      <c r="G93" s="272">
        <v>0</v>
      </c>
    </row>
    <row r="94" spans="1:7" s="277" customFormat="1" ht="15.75">
      <c r="A94" s="180" t="s">
        <v>128</v>
      </c>
      <c r="B94" s="181" t="s">
        <v>189</v>
      </c>
      <c r="C94" s="182"/>
      <c r="D94" s="183"/>
      <c r="E94" s="273"/>
      <c r="F94" s="183"/>
      <c r="G94" s="281">
        <f>SUM(G95:G106)</f>
        <v>0</v>
      </c>
    </row>
    <row r="95" spans="1:7" ht="12.75">
      <c r="A95" s="154" t="s">
        <v>130</v>
      </c>
      <c r="B95" s="153" t="s">
        <v>131</v>
      </c>
      <c r="C95" s="269" t="s">
        <v>333</v>
      </c>
      <c r="D95" s="270">
        <v>0</v>
      </c>
      <c r="E95" s="271" t="s">
        <v>334</v>
      </c>
      <c r="F95" s="160"/>
      <c r="G95" s="272">
        <f aca="true" t="shared" si="3" ref="G95:G106">D95*F95</f>
        <v>0</v>
      </c>
    </row>
    <row r="96" spans="1:7" ht="12.75">
      <c r="A96" s="154" t="s">
        <v>132</v>
      </c>
      <c r="B96" s="153" t="s">
        <v>133</v>
      </c>
      <c r="C96" s="269" t="s">
        <v>337</v>
      </c>
      <c r="D96" s="270">
        <v>0</v>
      </c>
      <c r="E96" s="271" t="s">
        <v>334</v>
      </c>
      <c r="F96" s="160"/>
      <c r="G96" s="272">
        <f t="shared" si="3"/>
        <v>0</v>
      </c>
    </row>
    <row r="97" spans="1:7" ht="12.75">
      <c r="A97" s="154" t="s">
        <v>134</v>
      </c>
      <c r="B97" s="154" t="s">
        <v>135</v>
      </c>
      <c r="C97" s="269" t="s">
        <v>333</v>
      </c>
      <c r="D97" s="270">
        <v>0</v>
      </c>
      <c r="E97" s="271" t="s">
        <v>334</v>
      </c>
      <c r="F97" s="160"/>
      <c r="G97" s="272">
        <f t="shared" si="3"/>
        <v>0</v>
      </c>
    </row>
    <row r="98" spans="1:7" ht="12.75">
      <c r="A98" s="154" t="s">
        <v>136</v>
      </c>
      <c r="B98" s="154" t="s">
        <v>137</v>
      </c>
      <c r="C98" s="269" t="s">
        <v>337</v>
      </c>
      <c r="D98" s="270">
        <v>0</v>
      </c>
      <c r="E98" s="271" t="s">
        <v>334</v>
      </c>
      <c r="F98" s="160"/>
      <c r="G98" s="272">
        <f t="shared" si="3"/>
        <v>0</v>
      </c>
    </row>
    <row r="99" spans="1:7" ht="12.75">
      <c r="A99" s="154" t="s">
        <v>138</v>
      </c>
      <c r="B99" s="154" t="s">
        <v>139</v>
      </c>
      <c r="C99" s="269" t="s">
        <v>333</v>
      </c>
      <c r="D99" s="270">
        <v>0</v>
      </c>
      <c r="E99" s="271" t="s">
        <v>334</v>
      </c>
      <c r="F99" s="160"/>
      <c r="G99" s="272">
        <f t="shared" si="3"/>
        <v>0</v>
      </c>
    </row>
    <row r="100" spans="1:7" ht="12.75">
      <c r="A100" s="154" t="s">
        <v>140</v>
      </c>
      <c r="B100" s="154" t="s">
        <v>141</v>
      </c>
      <c r="C100" s="269" t="s">
        <v>337</v>
      </c>
      <c r="D100" s="270">
        <v>0</v>
      </c>
      <c r="E100" s="271" t="s">
        <v>334</v>
      </c>
      <c r="F100" s="160"/>
      <c r="G100" s="272">
        <f t="shared" si="3"/>
        <v>0</v>
      </c>
    </row>
    <row r="101" spans="1:7" ht="12.75">
      <c r="A101" s="154" t="s">
        <v>142</v>
      </c>
      <c r="B101" s="153" t="s">
        <v>143</v>
      </c>
      <c r="C101" s="269" t="s">
        <v>337</v>
      </c>
      <c r="D101" s="270">
        <v>0</v>
      </c>
      <c r="E101" s="271" t="s">
        <v>334</v>
      </c>
      <c r="F101" s="160"/>
      <c r="G101" s="272">
        <f t="shared" si="3"/>
        <v>0</v>
      </c>
    </row>
    <row r="102" spans="1:7" s="277" customFormat="1" ht="12.75">
      <c r="A102" s="170" t="s">
        <v>144</v>
      </c>
      <c r="B102" s="170" t="s">
        <v>145</v>
      </c>
      <c r="C102" s="275" t="s">
        <v>340</v>
      </c>
      <c r="D102" s="270">
        <v>0</v>
      </c>
      <c r="E102" s="276" t="s">
        <v>341</v>
      </c>
      <c r="F102" s="185"/>
      <c r="G102" s="272">
        <f t="shared" si="3"/>
        <v>0</v>
      </c>
    </row>
    <row r="103" spans="1:7" s="277" customFormat="1" ht="12.75">
      <c r="A103" s="170" t="s">
        <v>146</v>
      </c>
      <c r="B103" s="170" t="s">
        <v>147</v>
      </c>
      <c r="C103" s="275" t="s">
        <v>344</v>
      </c>
      <c r="D103" s="270">
        <v>0</v>
      </c>
      <c r="E103" s="276" t="s">
        <v>345</v>
      </c>
      <c r="F103" s="185"/>
      <c r="G103" s="272">
        <f t="shared" si="3"/>
        <v>0</v>
      </c>
    </row>
    <row r="104" spans="1:7" s="277" customFormat="1" ht="12.75">
      <c r="A104" s="170" t="s">
        <v>148</v>
      </c>
      <c r="B104" s="170" t="s">
        <v>149</v>
      </c>
      <c r="C104" s="275" t="s">
        <v>340</v>
      </c>
      <c r="D104" s="270">
        <v>0</v>
      </c>
      <c r="E104" s="276" t="s">
        <v>348</v>
      </c>
      <c r="F104" s="185"/>
      <c r="G104" s="272">
        <f t="shared" si="3"/>
        <v>0</v>
      </c>
    </row>
    <row r="105" spans="1:7" ht="12.75">
      <c r="A105" s="154" t="s">
        <v>150</v>
      </c>
      <c r="B105" s="153" t="s">
        <v>151</v>
      </c>
      <c r="C105" s="269" t="s">
        <v>333</v>
      </c>
      <c r="D105" s="270"/>
      <c r="E105" s="271" t="s">
        <v>334</v>
      </c>
      <c r="F105" s="160"/>
      <c r="G105" s="272">
        <f t="shared" si="3"/>
        <v>0</v>
      </c>
    </row>
    <row r="106" spans="1:7" ht="12.75">
      <c r="A106" s="154" t="s">
        <v>152</v>
      </c>
      <c r="B106" s="153" t="s">
        <v>153</v>
      </c>
      <c r="C106" s="269" t="s">
        <v>337</v>
      </c>
      <c r="D106" s="270">
        <v>0</v>
      </c>
      <c r="E106" s="271" t="s">
        <v>334</v>
      </c>
      <c r="F106" s="160"/>
      <c r="G106" s="272">
        <f t="shared" si="3"/>
        <v>0</v>
      </c>
    </row>
    <row r="107" spans="1:7" ht="18.75">
      <c r="A107" s="178" t="s">
        <v>154</v>
      </c>
      <c r="B107" s="147" t="s">
        <v>190</v>
      </c>
      <c r="C107" s="186"/>
      <c r="D107" s="146"/>
      <c r="E107" s="273"/>
      <c r="F107" s="146"/>
      <c r="G107" s="280">
        <f>$G$9*9.52/100</f>
        <v>0</v>
      </c>
    </row>
    <row r="108" spans="1:7" ht="12.75">
      <c r="A108" s="154"/>
      <c r="B108" s="154"/>
      <c r="C108" s="154"/>
      <c r="D108" s="154"/>
      <c r="E108" s="154"/>
      <c r="F108" s="154"/>
      <c r="G108" s="282"/>
    </row>
    <row r="109" spans="1:7" ht="18.75">
      <c r="A109" s="154"/>
      <c r="B109" s="189" t="s">
        <v>156</v>
      </c>
      <c r="C109" s="154"/>
      <c r="D109" s="154"/>
      <c r="E109" s="154"/>
      <c r="F109" s="154"/>
      <c r="G109" s="283">
        <f>G107+G9</f>
        <v>0</v>
      </c>
    </row>
    <row r="110" spans="1:7" ht="16.5" customHeight="1">
      <c r="A110" s="154"/>
      <c r="B110" s="154"/>
      <c r="C110" s="154"/>
      <c r="D110" s="154"/>
      <c r="E110" s="154"/>
      <c r="F110" s="154"/>
      <c r="G110" s="282"/>
    </row>
    <row r="111" spans="1:7" ht="13.5">
      <c r="A111" s="194" t="s">
        <v>157</v>
      </c>
      <c r="B111" s="154"/>
      <c r="C111" s="154"/>
      <c r="D111" s="154"/>
      <c r="E111" s="154"/>
      <c r="F111" s="154"/>
      <c r="G111" s="282"/>
    </row>
    <row r="112" ht="13.5">
      <c r="A112" s="284" t="s">
        <v>191</v>
      </c>
    </row>
    <row r="113" spans="6:7" ht="12.75">
      <c r="F113" s="258"/>
      <c r="G113" s="257"/>
    </row>
    <row r="114" spans="6:7" ht="19.5" customHeight="1">
      <c r="F114" s="258"/>
      <c r="G114" s="257"/>
    </row>
    <row r="115" spans="6:7" ht="12.75">
      <c r="F115" s="258"/>
      <c r="G115" s="257"/>
    </row>
    <row r="116" spans="1:8" s="134" customFormat="1" ht="20.25" customHeight="1">
      <c r="A116" s="480" t="s">
        <v>165</v>
      </c>
      <c r="B116" s="480"/>
      <c r="C116" s="480"/>
      <c r="D116" s="480"/>
      <c r="E116" s="480"/>
      <c r="F116" s="480"/>
      <c r="G116" s="480"/>
      <c r="H116" s="257"/>
    </row>
    <row r="117" spans="1:7" s="134" customFormat="1" ht="14.25">
      <c r="A117" s="285"/>
      <c r="B117" s="485" t="s">
        <v>166</v>
      </c>
      <c r="C117" s="485"/>
      <c r="D117" s="485"/>
      <c r="E117" s="485"/>
      <c r="F117" s="485"/>
      <c r="G117" s="286"/>
    </row>
    <row r="118" spans="1:10" s="134" customFormat="1" ht="42.75">
      <c r="A118" s="287" t="s">
        <v>167</v>
      </c>
      <c r="B118" s="288"/>
      <c r="C118" s="288" t="s">
        <v>168</v>
      </c>
      <c r="D118" s="288" t="s">
        <v>169</v>
      </c>
      <c r="E118" s="289" t="s">
        <v>170</v>
      </c>
      <c r="F118" s="288" t="s">
        <v>171</v>
      </c>
      <c r="G118" s="290" t="s">
        <v>172</v>
      </c>
      <c r="H118" s="291" t="s">
        <v>193</v>
      </c>
      <c r="I118" s="292" t="s">
        <v>173</v>
      </c>
      <c r="J118" s="293"/>
    </row>
    <row r="119" spans="1:11" s="134" customFormat="1" ht="14.25">
      <c r="A119" s="481" t="s">
        <v>174</v>
      </c>
      <c r="B119" s="294" t="s">
        <v>175</v>
      </c>
      <c r="C119" s="295"/>
      <c r="D119" s="295"/>
      <c r="E119" s="482" t="e">
        <f>$G$109*(I119+I120)</f>
        <v>#DIV/0!</v>
      </c>
      <c r="F119" s="483" t="e">
        <f>(($G$109*I119)/$G$117)+(($G$109*I120)/IF($G$117&gt;=70%,80%,$G$117+10%))</f>
        <v>#DIV/0!</v>
      </c>
      <c r="G119" s="484" t="e">
        <f>F119-E119</f>
        <v>#DIV/0!</v>
      </c>
      <c r="H119" s="298">
        <f aca="true" t="shared" si="4" ref="H119:H125">C119*D119</f>
        <v>0</v>
      </c>
      <c r="I119" s="299" t="e">
        <f aca="true" t="shared" si="5" ref="I119:I126">H119/$H$126</f>
        <v>#DIV/0!</v>
      </c>
      <c r="J119" s="191"/>
      <c r="K119" s="300"/>
    </row>
    <row r="120" spans="1:11" s="134" customFormat="1" ht="14.25">
      <c r="A120" s="481"/>
      <c r="B120" s="301" t="s">
        <v>176</v>
      </c>
      <c r="C120" s="302"/>
      <c r="D120" s="302"/>
      <c r="E120" s="482"/>
      <c r="F120" s="483"/>
      <c r="G120" s="484"/>
      <c r="H120" s="298">
        <f t="shared" si="4"/>
        <v>0</v>
      </c>
      <c r="I120" s="299" t="e">
        <f t="shared" si="5"/>
        <v>#DIV/0!</v>
      </c>
      <c r="J120" s="191"/>
      <c r="K120" s="300"/>
    </row>
    <row r="121" spans="1:11" s="134" customFormat="1" ht="14.25">
      <c r="A121" s="481" t="s">
        <v>177</v>
      </c>
      <c r="B121" s="294" t="s">
        <v>175</v>
      </c>
      <c r="C121" s="295"/>
      <c r="D121" s="295"/>
      <c r="E121" s="482" t="e">
        <f>$G$109*(I121+I122)</f>
        <v>#DIV/0!</v>
      </c>
      <c r="F121" s="483" t="e">
        <f>(($G$109*I121)/$G$117)+(($G$109*I122)/IF($G$117&gt;=70%,80%,$G$117+10%))</f>
        <v>#DIV/0!</v>
      </c>
      <c r="G121" s="484" t="e">
        <f>F121-E121</f>
        <v>#DIV/0!</v>
      </c>
      <c r="H121" s="298">
        <f t="shared" si="4"/>
        <v>0</v>
      </c>
      <c r="I121" s="299" t="e">
        <f t="shared" si="5"/>
        <v>#DIV/0!</v>
      </c>
      <c r="J121" s="191"/>
      <c r="K121" s="300"/>
    </row>
    <row r="122" spans="1:11" s="134" customFormat="1" ht="14.25">
      <c r="A122" s="481"/>
      <c r="B122" s="301" t="s">
        <v>176</v>
      </c>
      <c r="C122" s="302"/>
      <c r="D122" s="302"/>
      <c r="E122" s="482"/>
      <c r="F122" s="483"/>
      <c r="G122" s="484"/>
      <c r="H122" s="298">
        <f t="shared" si="4"/>
        <v>0</v>
      </c>
      <c r="I122" s="299" t="e">
        <f t="shared" si="5"/>
        <v>#DIV/0!</v>
      </c>
      <c r="J122" s="191"/>
      <c r="K122" s="300"/>
    </row>
    <row r="123" spans="1:10" s="134" customFormat="1" ht="14.25">
      <c r="A123" s="481" t="s">
        <v>178</v>
      </c>
      <c r="B123" s="294" t="s">
        <v>175</v>
      </c>
      <c r="C123" s="295"/>
      <c r="D123" s="295"/>
      <c r="E123" s="482" t="e">
        <f>$G$109*(I123+I124)</f>
        <v>#DIV/0!</v>
      </c>
      <c r="F123" s="483" t="e">
        <f>(($G$109*I123)/$G$117)+(($G$109*I124)/IF($G$117&gt;=70%,80%,$G$117+10%))</f>
        <v>#DIV/0!</v>
      </c>
      <c r="G123" s="484" t="e">
        <f>F123-E123</f>
        <v>#DIV/0!</v>
      </c>
      <c r="H123" s="298">
        <f t="shared" si="4"/>
        <v>0</v>
      </c>
      <c r="I123" s="299" t="e">
        <f t="shared" si="5"/>
        <v>#DIV/0!</v>
      </c>
      <c r="J123" s="191"/>
    </row>
    <row r="124" spans="1:10" s="134" customFormat="1" ht="14.25">
      <c r="A124" s="481"/>
      <c r="B124" s="301" t="s">
        <v>176</v>
      </c>
      <c r="C124" s="302"/>
      <c r="D124" s="302"/>
      <c r="E124" s="482"/>
      <c r="F124" s="483"/>
      <c r="G124" s="484"/>
      <c r="H124" s="298">
        <f t="shared" si="4"/>
        <v>0</v>
      </c>
      <c r="I124" s="299" t="e">
        <f t="shared" si="5"/>
        <v>#DIV/0!</v>
      </c>
      <c r="J124" s="191"/>
    </row>
    <row r="125" spans="1:11" s="134" customFormat="1" ht="28.5" customHeight="1">
      <c r="A125" s="479" t="s">
        <v>179</v>
      </c>
      <c r="B125" s="479"/>
      <c r="C125" s="303"/>
      <c r="D125" s="303"/>
      <c r="E125" s="304" t="e">
        <f>$G$109*I125</f>
        <v>#DIV/0!</v>
      </c>
      <c r="F125" s="296" t="e">
        <f>E125</f>
        <v>#DIV/0!</v>
      </c>
      <c r="G125" s="297" t="e">
        <f>F125-E125</f>
        <v>#DIV/0!</v>
      </c>
      <c r="H125" s="298">
        <f t="shared" si="4"/>
        <v>0</v>
      </c>
      <c r="I125" s="299" t="e">
        <f t="shared" si="5"/>
        <v>#DIV/0!</v>
      </c>
      <c r="J125" s="191"/>
      <c r="K125" s="300"/>
    </row>
    <row r="126" spans="1:10" s="134" customFormat="1" ht="14.25">
      <c r="A126" s="305" t="s">
        <v>180</v>
      </c>
      <c r="B126" s="306"/>
      <c r="C126" s="307"/>
      <c r="D126" s="308"/>
      <c r="E126" s="309" t="e">
        <f>SUM(E119:E125)</f>
        <v>#DIV/0!</v>
      </c>
      <c r="F126" s="310" t="e">
        <f>SUM(F119:F125)</f>
        <v>#DIV/0!</v>
      </c>
      <c r="G126" s="311" t="e">
        <f>SUM(G119:G125)</f>
        <v>#DIV/0!</v>
      </c>
      <c r="H126" s="298">
        <f>SUM(H119:H125)</f>
        <v>0</v>
      </c>
      <c r="I126" s="299" t="e">
        <f t="shared" si="5"/>
        <v>#DIV/0!</v>
      </c>
      <c r="J126" s="191"/>
    </row>
    <row r="127" s="134" customFormat="1" ht="12.75">
      <c r="F127" s="135"/>
    </row>
    <row r="128" spans="6:7" s="134" customFormat="1" ht="12.75">
      <c r="F128" s="135"/>
      <c r="G128" s="312"/>
    </row>
    <row r="129" s="134" customFormat="1" ht="12.75">
      <c r="F129" s="135"/>
    </row>
    <row r="130" spans="1:8" s="134" customFormat="1" ht="14.25">
      <c r="A130" s="480" t="s">
        <v>158</v>
      </c>
      <c r="B130" s="480"/>
      <c r="C130" s="480"/>
      <c r="D130" s="480"/>
      <c r="E130" s="480"/>
      <c r="F130" s="480"/>
      <c r="G130" s="480"/>
      <c r="H130" s="313"/>
    </row>
    <row r="131" spans="1:8" s="134" customFormat="1" ht="15">
      <c r="A131" s="314" t="s">
        <v>160</v>
      </c>
      <c r="B131" s="315"/>
      <c r="C131" s="315"/>
      <c r="D131" s="315"/>
      <c r="E131" s="315"/>
      <c r="F131" s="315"/>
      <c r="G131" s="316" t="e">
        <f>E126</f>
        <v>#DIV/0!</v>
      </c>
      <c r="H131" s="187"/>
    </row>
    <row r="132" spans="1:9" s="134" customFormat="1" ht="14.25">
      <c r="A132" s="317" t="s">
        <v>162</v>
      </c>
      <c r="B132" s="315"/>
      <c r="C132" s="315"/>
      <c r="D132" s="315"/>
      <c r="E132" s="315"/>
      <c r="F132" s="315"/>
      <c r="G132" s="318" t="e">
        <f>G126</f>
        <v>#DIV/0!</v>
      </c>
      <c r="H132" s="187"/>
      <c r="I132" s="319"/>
    </row>
    <row r="133" spans="1:8" s="134" customFormat="1" ht="14.25">
      <c r="A133" s="320" t="s">
        <v>163</v>
      </c>
      <c r="B133" s="321"/>
      <c r="C133" s="321"/>
      <c r="D133" s="321"/>
      <c r="E133" s="321"/>
      <c r="F133" s="321"/>
      <c r="G133" s="322" t="e">
        <f>F126</f>
        <v>#DIV/0!</v>
      </c>
      <c r="H133" s="323"/>
    </row>
    <row r="134" spans="6:7" ht="12.75">
      <c r="F134" s="258"/>
      <c r="G134" s="257"/>
    </row>
    <row r="135" spans="6:7" ht="12.75">
      <c r="F135" s="258"/>
      <c r="G135" s="257"/>
    </row>
    <row r="136" spans="6:7" ht="12.75">
      <c r="F136" s="258"/>
      <c r="G136" s="257"/>
    </row>
    <row r="137" spans="6:7" ht="12.75">
      <c r="F137" s="258"/>
      <c r="G137" s="257"/>
    </row>
    <row r="138" spans="6:7" ht="12.75">
      <c r="F138" s="258"/>
      <c r="G138" s="257"/>
    </row>
    <row r="139" spans="6:7" ht="12.75">
      <c r="F139" s="258"/>
      <c r="G139" s="257"/>
    </row>
    <row r="140" spans="6:7" ht="12.75">
      <c r="F140" s="258"/>
      <c r="G140" s="257"/>
    </row>
    <row r="141" spans="6:7" ht="12.75">
      <c r="F141" s="258"/>
      <c r="G141" s="257"/>
    </row>
    <row r="142" spans="6:7" ht="12.75">
      <c r="F142" s="258"/>
      <c r="G142" s="257"/>
    </row>
    <row r="143" spans="6:7" ht="12.75">
      <c r="F143" s="258"/>
      <c r="G143" s="257"/>
    </row>
    <row r="144" spans="6:7" ht="12.75">
      <c r="F144" s="258"/>
      <c r="G144" s="257"/>
    </row>
    <row r="145" s="257" customFormat="1" ht="12.75">
      <c r="F145" s="258"/>
    </row>
    <row r="146" s="257" customFormat="1" ht="12.75">
      <c r="F146" s="258"/>
    </row>
  </sheetData>
  <sheetProtection selectLockedCells="1" selectUnlockedCells="1"/>
  <mergeCells count="23">
    <mergeCell ref="A1:G1"/>
    <mergeCell ref="A2:G2"/>
    <mergeCell ref="A3:G3"/>
    <mergeCell ref="A4:B4"/>
    <mergeCell ref="C4:G4"/>
    <mergeCell ref="C6:D6"/>
    <mergeCell ref="B9:F9"/>
    <mergeCell ref="A116:G116"/>
    <mergeCell ref="B117:F117"/>
    <mergeCell ref="A119:A120"/>
    <mergeCell ref="E119:E120"/>
    <mergeCell ref="F119:F120"/>
    <mergeCell ref="G119:G120"/>
    <mergeCell ref="A121:A122"/>
    <mergeCell ref="E121:E122"/>
    <mergeCell ref="F121:F122"/>
    <mergeCell ref="G121:G122"/>
    <mergeCell ref="A125:B125"/>
    <mergeCell ref="A130:G130"/>
    <mergeCell ref="A123:A124"/>
    <mergeCell ref="E123:E124"/>
    <mergeCell ref="F123:F124"/>
    <mergeCell ref="G123:G124"/>
  </mergeCells>
  <printOptions/>
  <pageMargins left="0.5513888888888889" right="0.2361111111111111" top="0.8298611111111112" bottom="0.7083333333333334" header="0.5118055555555555" footer="0.5118055555555555"/>
  <pageSetup horizontalDpi="300" verticalDpi="300" orientation="portrait" paperSize="9" scale="77" r:id="rId2"/>
  <rowBreaks count="2" manualBreakCount="2">
    <brk id="64" max="255" man="1"/>
    <brk id="113" max="255" man="1"/>
  </rowBreaks>
  <colBreaks count="1" manualBreakCount="1">
    <brk id="7" max="65535" man="1"/>
  </col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Preferred Customer</cp:lastModifiedBy>
  <cp:lastPrinted>2016-04-22T12:18:34Z</cp:lastPrinted>
  <dcterms:modified xsi:type="dcterms:W3CDTF">2016-04-22T12:18:43Z</dcterms:modified>
  <cp:category/>
  <cp:version/>
  <cp:contentType/>
  <cp:contentStatus/>
</cp:coreProperties>
</file>