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Arezzo" sheetId="1" r:id="rId1"/>
    <sheet name="Firenze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Totale Regione" sheetId="11" r:id="rId11"/>
  </sheets>
  <definedNames/>
  <calcPr fullCalcOnLoad="1"/>
</workbook>
</file>

<file path=xl/sharedStrings.xml><?xml version="1.0" encoding="utf-8"?>
<sst xmlns="http://schemas.openxmlformats.org/spreadsheetml/2006/main" count="820" uniqueCount="322">
  <si>
    <t>POPOLAZIONE RESIDENTE, MOVIMENTO ANAGRAFICO E TASSI PER COMUNE-AREZZO  2020</t>
  </si>
  <si>
    <t>MOVIMENTO NATURALE</t>
  </si>
  <si>
    <t>MOVIMENTO MIGRATORIO</t>
  </si>
  <si>
    <t>Tasso di natalità</t>
  </si>
  <si>
    <t>Tasso mortalità</t>
  </si>
  <si>
    <t>Tasso migratorio</t>
  </si>
  <si>
    <t>Tasso di crescita naturale</t>
  </si>
  <si>
    <t>Tasso di crescita totale</t>
  </si>
  <si>
    <t>Codici</t>
  </si>
  <si>
    <t>AGGREGATI</t>
  </si>
  <si>
    <t>Popolazione</t>
  </si>
  <si>
    <t>Iscritti</t>
  </si>
  <si>
    <t>Cancellati</t>
  </si>
  <si>
    <t>Totale</t>
  </si>
  <si>
    <t>Interno</t>
  </si>
  <si>
    <t>Estero</t>
  </si>
  <si>
    <t>Per altri motivi</t>
  </si>
  <si>
    <t>Istat</t>
  </si>
  <si>
    <t>TERRITORIALI</t>
  </si>
  <si>
    <t>residente</t>
  </si>
  <si>
    <t>Nati</t>
  </si>
  <si>
    <t>Morti</t>
  </si>
  <si>
    <t>Saldo</t>
  </si>
  <si>
    <t>Dall'</t>
  </si>
  <si>
    <t>Altri</t>
  </si>
  <si>
    <t>Per l'</t>
  </si>
  <si>
    <t>Saldo censuario</t>
  </si>
  <si>
    <t>al 01/01/2020</t>
  </si>
  <si>
    <t xml:space="preserve"> vivi</t>
  </si>
  <si>
    <t>estero</t>
  </si>
  <si>
    <t>interno</t>
  </si>
  <si>
    <t>iscritti</t>
  </si>
  <si>
    <t>cancellati</t>
  </si>
  <si>
    <t>totale</t>
  </si>
  <si>
    <t>al 31/12/20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</si>
  <si>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</si>
  <si>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</si>
  <si>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</si>
  <si>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</si>
  <si>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</si>
  <si>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</si>
  <si>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</si>
  <si>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</si>
  <si>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</si>
  <si>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Castelfranco Piandiscò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</si>
  <si>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</si>
  <si>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</si>
  <si>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</si>
  <si>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</si>
  <si>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</si>
  <si>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</si>
  <si>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</si>
  <si>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</si>
  <si>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 Pergine Valdarno</t>
  </si>
  <si>
    <t>Loro Ciuffenna</t>
  </si>
  <si>
    <t>Lucignano</t>
  </si>
  <si>
    <t>Marciano della Chiana</t>
  </si>
  <si>
    <t>Monte San Savino</t>
  </si>
  <si>
    <t>Montemignaio</t>
  </si>
  <si>
    <t>Monterchi</t>
  </si>
  <si>
    <t>Montevarchi</t>
  </si>
  <si>
    <t>Ortignano Raggiolo</t>
  </si>
  <si>
    <t>Pieve Santo Stefano</t>
  </si>
  <si>
    <t>Poppi</t>
  </si>
  <si>
    <t>Pratovecchio Stia</t>
  </si>
  <si>
    <t>San Giovanni Valdarno</t>
  </si>
  <si>
    <t>Sansepolcro</t>
  </si>
  <si>
    <t>Sestino</t>
  </si>
  <si>
    <t>Subbiano</t>
  </si>
  <si>
    <t>Talla</t>
  </si>
  <si>
    <t>Terranuova Bracciolini</t>
  </si>
  <si>
    <t>Fonte: elaborazione Ufficio regionale di Statistica su dati Demo Istat</t>
  </si>
  <si>
    <t>POPOLAZIONE RESIDENTE, MOVIMENTO ANAGRAFICO E TASSI PER COMUNE-FIRENZE  2020</t>
  </si>
  <si>
    <t>Bagno a Ripoli</t>
  </si>
  <si>
    <t>Barberino di Mugello</t>
  </si>
  <si>
    <t>Barberino Tavarnelle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</si>
  <si>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</si>
  <si>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</si>
  <si>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</si>
  <si>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</si>
  <si>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</si>
  <si>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</si>
  <si>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</si>
  <si>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</si>
  <si>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</si>
  <si>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</si>
  <si>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e Incisa Valdarno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</si>
  <si>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</si>
  <si>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</si>
  <si>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</si>
  <si>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</si>
  <si>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</si>
  <si>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</si>
  <si>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</si>
  <si>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</si>
  <si>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</si>
  <si>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</si>
  <si>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</si>
  <si>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</si>
  <si>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</si>
  <si>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</si>
  <si>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</si>
  <si>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</si>
  <si>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</si>
  <si>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</si>
  <si>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</si>
  <si>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</si>
  <si>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</si>
  <si>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Scarperia e San Piero</t>
  </si>
  <si>
    <t>Sesto Fiorentino</t>
  </si>
  <si>
    <t>Signa</t>
  </si>
  <si>
    <t>Vaglia</t>
  </si>
  <si>
    <t>Vicchio</t>
  </si>
  <si>
    <t>Vinci</t>
  </si>
  <si>
    <t>POPOLAZIONE RESIDENTE, MOVIMENTO ANAGRAFICO E TASSI PER COMUNE-GROSSETO  2020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</si>
  <si>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</si>
  <si>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</si>
  <si>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</si>
  <si>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</si>
  <si>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</si>
  <si>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</si>
  <si>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</si>
  <si>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</si>
  <si>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</si>
  <si>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</si>
  <si>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</si>
  <si>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</si>
  <si>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</si>
  <si>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</si>
  <si>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</si>
  <si>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</si>
  <si>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Monterotondo Marittimo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</si>
  <si>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</si>
  <si>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</si>
  <si>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</si>
  <si>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</si>
  <si>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</si>
  <si>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</si>
  <si>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</si>
  <si>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</si>
  <si>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</si>
  <si>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Semproniano</t>
  </si>
  <si>
    <t>Sorano</t>
  </si>
  <si>
    <t>POPOLAZIONE RESIDENTE, MOVIMENTO ANAGRAFICO E TASSI PER COMUNE-LIVORNO  2020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</si>
  <si>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</si>
  <si>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</si>
  <si>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</si>
  <si>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</si>
  <si>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</si>
  <si>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</si>
  <si>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</si>
  <si>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</si>
  <si>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</si>
  <si>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</si>
  <si>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</si>
  <si>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</si>
  <si>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</si>
  <si>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</si>
  <si>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Rio</t>
  </si>
  <si>
    <t>Rosignano Marittimo</t>
  </si>
  <si>
    <t>San Vincenzo</t>
  </si>
  <si>
    <t>Sassetta</t>
  </si>
  <si>
    <t>Suvereto</t>
  </si>
  <si>
    <t>POPOLAZIONE RESIDENTE, MOVIMENTO ANAGRAFICO E TASSI PER COMUNE-LUCCA  2020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</si>
  <si>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</si>
  <si>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</si>
  <si>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</si>
  <si>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</si>
  <si>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</si>
  <si>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</si>
  <si>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</si>
  <si>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</si>
  <si>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</si>
  <si>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</si>
  <si>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</si>
  <si>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Vergemoli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</si>
  <si>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</si>
  <si>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</si>
  <si>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</si>
  <si>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</si>
  <si>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</si>
  <si>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</si>
  <si>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</si>
  <si>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</si>
  <si>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</si>
  <si>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</si>
  <si>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</si>
  <si>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</si>
  <si>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</si>
  <si>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</si>
  <si>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</si>
  <si>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 Giuncugnano</t>
  </si>
  <si>
    <t>Stazzema</t>
  </si>
  <si>
    <t>Vagli Sotto</t>
  </si>
  <si>
    <t>Viareggio</t>
  </si>
  <si>
    <t>Villa Basilica</t>
  </si>
  <si>
    <t>Villa Collemandina</t>
  </si>
  <si>
    <t>POPOLAZIONE RESIDENTE, MOVIMENTO ANAGRAFICO E TASSI PER COMUNE-MASSA-CARRARA  2020</t>
  </si>
  <si>
    <t>al 31/12/2020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</si>
  <si>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</si>
  <si>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</si>
  <si>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</si>
  <si>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</si>
  <si>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</si>
  <si>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</si>
  <si>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</si>
  <si>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</si>
  <si>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</si>
  <si>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</si>
  <si>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</si>
  <si>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</si>
  <si>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</si>
  <si>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</si>
  <si>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</si>
  <si>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</si>
  <si>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</si>
  <si>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Massa-Carrara</t>
  </si>
  <si>
    <t>POPOLAZIONE RESIDENTE, MOVIMENTO ANAGRAFICO E TASSI PER COMUNE-PISA  2020</t>
  </si>
  <si>
    <t>Bientina</t>
  </si>
  <si>
    <t>Buti</t>
  </si>
  <si>
    <t>Calci</t>
  </si>
  <si>
    <t>Calcinaia</t>
  </si>
  <si>
    <t>Capannoli</t>
  </si>
  <si>
    <t>Casale Marittimo</t>
  </si>
  <si>
    <t>Casciana Terme Lari</t>
  </si>
  <si>
    <t>Cascina</t>
  </si>
  <si>
    <t>Castelfranco di Sotto</t>
  </si>
  <si>
    <t>Castellina Marittima</t>
  </si>
  <si>
    <t>Castelnuovo di Val di Cecina</t>
  </si>
  <si>
    <t>Chianni</t>
  </si>
  <si>
    <t>Crespina Lorenzana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</si>
  <si>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</si>
  <si>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</si>
  <si>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</si>
  <si>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</si>
  <si>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</si>
  <si>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</si>
  <si>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</si>
  <si>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</si>
  <si>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</si>
  <si>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</si>
  <si>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</si>
  <si>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</si>
  <si>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</si>
  <si>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</si>
  <si>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</si>
  <si>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</si>
  <si>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</si>
  <si>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</si>
  <si>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</si>
  <si>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</si>
  <si>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</si>
  <si>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</si>
  <si>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</si>
  <si>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</si>
  <si>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POPOLAZIONE RESIDENTE, MOVIMENTO ANAGRAFICO E TASSI PER COMUNE-PISTOIA  2020</t>
  </si>
  <si>
    <t>Abetone Cutigliano</t>
  </si>
  <si>
    <t>Agliana</t>
  </si>
  <si>
    <t>Buggiano</t>
  </si>
  <si>
    <t>Chiesina Uzzanese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</si>
  <si>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</si>
  <si>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</si>
  <si>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</si>
  <si>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</si>
  <si>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</si>
  <si>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</si>
  <si>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</si>
  <si>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</si>
  <si>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</si>
  <si>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</si>
  <si>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</si>
  <si>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</si>
  <si>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</si>
  <si>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</si>
  <si>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</si>
  <si>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San Marcello Piteglio</t>
  </si>
  <si>
    <t>POPOLAZIONE RESIDENTE, MOVIMENTO ANAGRAFICO E TASSI PER COMUNE-PRATO  2020</t>
  </si>
  <si>
    <t>Cantagallo</t>
  </si>
  <si>
    <t>Carmignano</t>
  </si>
  <si>
    <t>Montemurlo</t>
  </si>
  <si>
    <t>Poggio a Caiano</t>
  </si>
  <si>
    <t>Prato</t>
  </si>
  <si>
    <t>Vaiano</t>
  </si>
  <si>
    <t>Vernio</t>
  </si>
  <si>
    <t>POPOLAZIONE RESIDENTE, MOVIMENTO ANAGRAFICO E TASSI PER COMUNE-SIENA  2020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</si>
  <si>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</si>
  <si>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</si>
  <si>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</si>
  <si>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</si>
  <si>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</si>
  <si>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</si>
  <si>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</si>
  <si>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</si>
  <si>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</si>
  <si>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</si>
  <si>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</si>
  <si>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</si>
  <si>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</si>
  <si>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</si>
  <si>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</si>
  <si>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</si>
  <si>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</si>
  <si>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</si>
  <si>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</si>
  <si>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</si>
  <si>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</si>
  <si>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</si>
  <si>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</si>
  <si>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</si>
  <si>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</si>
  <si>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</si>
  <si>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</si>
  <si>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</si>
  <si>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</si>
  <si>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</si>
  <si>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</si>
  <si>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</si>
  <si>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</si>
  <si>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</si>
  <si>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</si>
  <si>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POPOLAZIONE RESIDENTE, MOVIMENTO ANAGRAFICO E TASSI PER PROVINCIA- TOSCANA 2020</t>
  </si>
  <si>
    <t>Totale regionale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</si>
</sst>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0"/>
    <numFmt numFmtId="167" formatCode="#,##0.0"/>
    <numFmt numFmtId="168" formatCode="0.0"/>
    <numFmt numFmtId="169" formatCode="#,##0.00"/>
  </numFmts>
  <fonts count="11">
    <font>
      <sz val="10"/>
      <name val="Arial"/>
      <family val="0"/>
    </font>
    <font>
      <sz val="9"/>
      <name val="Arial"/>
      <family val="0"/>
    </font>
    <font>
      <b/>
      <sz val="9"/>
      <color indexed="8"/>
      <name val="Times New Roman"/>
      <family val="1"/>
    </font>
    <font>
      <b/>
      <sz val="9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9"/>
      <name val="Arial"/>
      <family val="0"/>
    </font>
    <font>
      <i/>
      <sz val="9"/>
      <color indexed="8"/>
      <name val="Times New Roman"/>
      <family val="1"/>
    </font>
    <font>
      <sz val="8"/>
      <name val="Times New Roman"/>
      <family val="0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3" fillId="0" borderId="1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right" wrapText="1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left"/>
    </xf>
    <xf numFmtId="165" fontId="3" fillId="0" borderId="4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5" fontId="3" fillId="0" borderId="4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4" fontId="3" fillId="0" borderId="5" xfId="0" applyFont="1" applyBorder="1" applyAlignment="1">
      <alignment horizontal="left"/>
    </xf>
    <xf numFmtId="165" fontId="3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6" fillId="2" borderId="8" xfId="0" applyNumberFormat="1" applyFont="1" applyFill="1" applyBorder="1" applyAlignment="1">
      <alignment horizontal="right"/>
    </xf>
    <xf numFmtId="164" fontId="7" fillId="0" borderId="9" xfId="0" applyFont="1" applyBorder="1" applyAlignment="1">
      <alignment/>
    </xf>
    <xf numFmtId="165" fontId="7" fillId="0" borderId="9" xfId="0" applyNumberFormat="1" applyFont="1" applyBorder="1" applyAlignment="1">
      <alignment/>
    </xf>
    <xf numFmtId="167" fontId="7" fillId="0" borderId="9" xfId="0" applyNumberFormat="1" applyFont="1" applyBorder="1" applyAlignment="1">
      <alignment/>
    </xf>
    <xf numFmtId="164" fontId="8" fillId="0" borderId="0" xfId="0" applyFont="1" applyAlignment="1">
      <alignment horizontal="left"/>
    </xf>
    <xf numFmtId="167" fontId="1" fillId="0" borderId="0" xfId="0" applyNumberFormat="1" applyFont="1" applyAlignment="1">
      <alignment/>
    </xf>
    <xf numFmtId="165" fontId="7" fillId="0" borderId="9" xfId="0" applyNumberFormat="1" applyFont="1" applyBorder="1" applyAlignment="1">
      <alignment/>
    </xf>
    <xf numFmtId="167" fontId="7" fillId="0" borderId="9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5" fontId="9" fillId="0" borderId="0" xfId="0" applyNumberFormat="1" applyFont="1" applyAlignment="1" applyProtection="1">
      <alignment horizontal="right"/>
      <protection/>
    </xf>
    <xf numFmtId="164" fontId="5" fillId="0" borderId="0" xfId="0" applyFont="1" applyAlignment="1">
      <alignment horizontal="left"/>
    </xf>
    <xf numFmtId="164" fontId="4" fillId="0" borderId="0" xfId="0" applyFont="1" applyAlignment="1" applyProtection="1">
      <alignment horizontal="left"/>
      <protection/>
    </xf>
    <xf numFmtId="168" fontId="4" fillId="0" borderId="0" xfId="0" applyNumberFormat="1" applyFont="1" applyAlignment="1">
      <alignment/>
    </xf>
    <xf numFmtId="164" fontId="2" fillId="0" borderId="9" xfId="0" applyFont="1" applyBorder="1" applyAlignment="1">
      <alignment horizontal="left"/>
    </xf>
    <xf numFmtId="164" fontId="3" fillId="0" borderId="9" xfId="0" applyFont="1" applyBorder="1" applyAlignment="1" applyProtection="1">
      <alignment horizontal="left"/>
      <protection/>
    </xf>
    <xf numFmtId="165" fontId="2" fillId="0" borderId="9" xfId="0" applyNumberFormat="1" applyFont="1" applyBorder="1" applyAlignment="1">
      <alignment/>
    </xf>
    <xf numFmtId="167" fontId="2" fillId="0" borderId="9" xfId="0" applyNumberFormat="1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 applyProtection="1">
      <alignment horizontal="left"/>
      <protection/>
    </xf>
    <xf numFmtId="168" fontId="3" fillId="0" borderId="0" xfId="0" applyNumberFormat="1" applyFont="1" applyAlignment="1">
      <alignment/>
    </xf>
    <xf numFmtId="165" fontId="10" fillId="0" borderId="0" xfId="0" applyNumberFormat="1" applyFont="1" applyAlignment="1">
      <alignment horizontal="right"/>
    </xf>
    <xf numFmtId="164" fontId="10" fillId="0" borderId="0" xfId="0" applyFont="1" applyAlignment="1">
      <alignment/>
    </xf>
    <xf numFmtId="164" fontId="1" fillId="0" borderId="0" xfId="0" applyNumberFormat="1" applyFont="1" applyAlignment="1">
      <alignment/>
    </xf>
    <xf numFmtId="169" fontId="7" fillId="0" borderId="9" xfId="0" applyNumberFormat="1" applyFont="1" applyBorder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workbookViewId="0" topLeftCell="A1">
      <selection activeCell="R7" sqref="R7"/>
    </sheetView>
  </sheetViews>
  <sheetFormatPr defaultColWidth="9.140625" defaultRowHeight="12.75"/>
  <cols>
    <col min="1" max="1" width="6.7109375" style="1" customWidth="1"/>
    <col min="2" max="2" width="19.7109375" style="1" customWidth="1"/>
    <col min="3" max="3" width="11.00390625" style="1" customWidth="1"/>
    <col min="4" max="17" width="9.28125" style="1" customWidth="1"/>
    <col min="18" max="18" width="9.7109375" style="1" customWidth="1"/>
    <col min="19" max="26" width="9.28125" style="1" customWidth="1"/>
    <col min="27" max="16384" width="9.140625" style="1" customWidth="1"/>
  </cols>
  <sheetData>
    <row r="1" spans="1:18" s="5" customFormat="1" ht="12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7" customFormat="1" ht="7.5" customHeight="1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6" s="7" customFormat="1" ht="12.75" customHeight="1">
      <c r="A3" s="9"/>
      <c r="B3" s="9"/>
      <c r="C3" s="10"/>
      <c r="D3" s="11" t="s">
        <v>1</v>
      </c>
      <c r="E3" s="11"/>
      <c r="F3" s="11"/>
      <c r="G3" s="11" t="s">
        <v>2</v>
      </c>
      <c r="H3" s="11"/>
      <c r="I3" s="11"/>
      <c r="J3" s="11"/>
      <c r="K3" s="11"/>
      <c r="L3" s="11"/>
      <c r="M3" s="11"/>
      <c r="N3" s="11"/>
      <c r="O3" s="11"/>
      <c r="P3" s="10"/>
      <c r="Q3" s="10"/>
      <c r="R3" s="10"/>
      <c r="S3" s="12" t="s">
        <v>3</v>
      </c>
      <c r="T3" s="12" t="s">
        <v>4</v>
      </c>
      <c r="U3" s="13" t="s">
        <v>5</v>
      </c>
      <c r="V3" s="13"/>
      <c r="W3" s="13"/>
      <c r="X3" s="13"/>
      <c r="Y3" s="12" t="s">
        <v>6</v>
      </c>
      <c r="Z3" s="12" t="s">
        <v>7</v>
      </c>
    </row>
    <row r="4" spans="1:26" s="7" customFormat="1" ht="11.25" customHeight="1">
      <c r="A4" s="14" t="s">
        <v>8</v>
      </c>
      <c r="B4" s="14" t="s">
        <v>9</v>
      </c>
      <c r="C4" s="15" t="s">
        <v>10</v>
      </c>
      <c r="D4" s="16"/>
      <c r="E4" s="16"/>
      <c r="F4" s="16"/>
      <c r="G4" s="11" t="s">
        <v>11</v>
      </c>
      <c r="H4" s="11"/>
      <c r="I4" s="11"/>
      <c r="J4" s="11"/>
      <c r="K4" s="11" t="s">
        <v>12</v>
      </c>
      <c r="L4" s="11"/>
      <c r="M4" s="11"/>
      <c r="N4" s="11"/>
      <c r="O4" s="17"/>
      <c r="P4" s="15"/>
      <c r="Q4" s="15"/>
      <c r="R4" s="15" t="s">
        <v>10</v>
      </c>
      <c r="S4" s="12"/>
      <c r="T4" s="12"/>
      <c r="U4" s="18" t="s">
        <v>13</v>
      </c>
      <c r="V4" s="18" t="s">
        <v>14</v>
      </c>
      <c r="W4" s="18" t="s">
        <v>15</v>
      </c>
      <c r="X4" s="19" t="s">
        <v>16</v>
      </c>
      <c r="Y4" s="12"/>
      <c r="Z4" s="12"/>
    </row>
    <row r="5" spans="1:26" s="7" customFormat="1" ht="11.25" customHeight="1">
      <c r="A5" s="14" t="s">
        <v>17</v>
      </c>
      <c r="B5" s="14" t="s">
        <v>18</v>
      </c>
      <c r="C5" s="15" t="s">
        <v>19</v>
      </c>
      <c r="D5" s="20" t="s">
        <v>20</v>
      </c>
      <c r="E5" s="20" t="s">
        <v>21</v>
      </c>
      <c r="F5" s="20" t="s">
        <v>22</v>
      </c>
      <c r="G5" s="21" t="s">
        <v>23</v>
      </c>
      <c r="H5" s="21" t="s">
        <v>23</v>
      </c>
      <c r="I5" s="21" t="s">
        <v>24</v>
      </c>
      <c r="J5" s="21"/>
      <c r="K5" s="21" t="s">
        <v>25</v>
      </c>
      <c r="L5" s="21" t="s">
        <v>25</v>
      </c>
      <c r="M5" s="21" t="s">
        <v>24</v>
      </c>
      <c r="N5" s="21"/>
      <c r="O5" s="15" t="s">
        <v>22</v>
      </c>
      <c r="P5" s="15" t="s">
        <v>22</v>
      </c>
      <c r="Q5" s="15" t="s">
        <v>26</v>
      </c>
      <c r="R5" s="15" t="s">
        <v>19</v>
      </c>
      <c r="S5" s="12"/>
      <c r="T5" s="12"/>
      <c r="U5" s="18"/>
      <c r="V5" s="18"/>
      <c r="W5" s="18"/>
      <c r="X5" s="19"/>
      <c r="Y5" s="12"/>
      <c r="Z5" s="12"/>
    </row>
    <row r="6" spans="1:26" s="7" customFormat="1" ht="11.25" customHeight="1">
      <c r="A6" s="22"/>
      <c r="B6" s="22"/>
      <c r="C6" s="23" t="s">
        <v>27</v>
      </c>
      <c r="D6" s="24" t="s">
        <v>28</v>
      </c>
      <c r="E6" s="25"/>
      <c r="F6" s="25"/>
      <c r="G6" s="25" t="s">
        <v>29</v>
      </c>
      <c r="H6" s="25" t="s">
        <v>30</v>
      </c>
      <c r="I6" s="25" t="s">
        <v>31</v>
      </c>
      <c r="J6" s="25" t="s">
        <v>13</v>
      </c>
      <c r="K6" s="25" t="s">
        <v>29</v>
      </c>
      <c r="L6" s="25" t="s">
        <v>30</v>
      </c>
      <c r="M6" s="25" t="s">
        <v>32</v>
      </c>
      <c r="N6" s="25" t="s">
        <v>13</v>
      </c>
      <c r="O6" s="26"/>
      <c r="P6" s="23" t="s">
        <v>33</v>
      </c>
      <c r="Q6" s="23" t="s">
        <v>33</v>
      </c>
      <c r="R6" s="23" t="s">
        <v>34</v>
      </c>
      <c r="S6" s="12"/>
      <c r="T6" s="12"/>
      <c r="U6" s="18"/>
      <c r="V6" s="18"/>
      <c r="W6" s="18"/>
      <c r="X6" s="19"/>
      <c r="Y6" s="12"/>
      <c r="Z6" s="12"/>
    </row>
    <row r="7" spans="1:26" ht="12">
      <c r="A7" s="1">
        <v>51001</v>
      </c>
      <c r="B7" s="1" t="s">
        <v>35</v>
      </c>
      <c r="C7" s="27">
        <v>5484</v>
      </c>
      <c r="D7" s="27">
        <v>34</v>
      </c>
      <c r="E7" s="27">
        <v>82</v>
      </c>
      <c r="F7" s="28">
        <f aca="true" t="shared" si="0" ref="F7:F43">(D7-E7)</f>
        <v>-48</v>
      </c>
      <c r="G7" s="27">
        <v>27</v>
      </c>
      <c r="H7" s="27">
        <v>139</v>
      </c>
      <c r="I7" s="27">
        <v>0</v>
      </c>
      <c r="J7" s="28">
        <f aca="true" t="shared" si="1" ref="J7:J43">SUM(G7:I7)</f>
        <v>166</v>
      </c>
      <c r="K7" s="27">
        <v>17</v>
      </c>
      <c r="L7" s="27">
        <v>82</v>
      </c>
      <c r="M7" s="27">
        <v>1</v>
      </c>
      <c r="N7" s="28">
        <f aca="true" t="shared" si="2" ref="N7:N43">SUM(K7:M7)</f>
        <v>100</v>
      </c>
      <c r="O7" s="28">
        <f aca="true" t="shared" si="3" ref="O7:O42">(J7-N7)</f>
        <v>66</v>
      </c>
      <c r="P7" s="28">
        <f aca="true" t="shared" si="4" ref="P7:P43">(F7+O7)</f>
        <v>18</v>
      </c>
      <c r="Q7" s="27">
        <v>-74</v>
      </c>
      <c r="R7" s="28">
        <f aca="true" t="shared" si="5" ref="R7:R42">(C7+P7+Q7)</f>
        <v>5428</v>
      </c>
      <c r="S7" s="29">
        <f aca="true" t="shared" si="6" ref="S7:S43">((D7)/((C7+R7)/2))*1000</f>
        <v>6.231671554252199</v>
      </c>
      <c r="T7" s="29">
        <f aca="true" t="shared" si="7" ref="T7:T43">((E7)/((C7+R7)/2))*1000</f>
        <v>15.029325513196481</v>
      </c>
      <c r="U7" s="29">
        <f aca="true" t="shared" si="8" ref="U7:U43">((O7)/((C7+R7)/2))*1000</f>
        <v>12.096774193548386</v>
      </c>
      <c r="V7" s="29">
        <f aca="true" t="shared" si="9" ref="V7:V43">((H7-L7)/((C7+R7)/2))*1000</f>
        <v>10.447214076246334</v>
      </c>
      <c r="W7" s="29">
        <f aca="true" t="shared" si="10" ref="W7:W43">((G7-K7)/((C7+R7)/2))*1000</f>
        <v>1.8328445747800588</v>
      </c>
      <c r="X7" s="29">
        <f aca="true" t="shared" si="11" ref="X7:X43">((I7-M7)/((C7+R7)/2))*1000</f>
        <v>-0.18328445747800587</v>
      </c>
      <c r="Y7" s="29">
        <f aca="true" t="shared" si="12" ref="Y7:Y43">((F7)/((C7+R7)/2))*1000</f>
        <v>-8.797653958944283</v>
      </c>
      <c r="Z7" s="29">
        <f aca="true" t="shared" si="13" ref="Z7:Z43">((P7)/((C7+R7)/2))*1000</f>
        <v>3.2991202346041058</v>
      </c>
    </row>
    <row r="8" spans="1:26" ht="12">
      <c r="A8" s="1">
        <v>51002</v>
      </c>
      <c r="B8" s="1" t="s">
        <v>36</v>
      </c>
      <c r="C8" s="30">
        <v>98259</v>
      </c>
      <c r="D8" s="30">
        <v>640</v>
      </c>
      <c r="E8" s="30">
        <v>1164</v>
      </c>
      <c r="F8" s="28">
        <f t="shared" si="0"/>
        <v>-524</v>
      </c>
      <c r="G8" s="30">
        <v>400</v>
      </c>
      <c r="H8" s="30">
        <v>1622</v>
      </c>
      <c r="I8" s="30">
        <v>9</v>
      </c>
      <c r="J8" s="28">
        <f t="shared" si="1"/>
        <v>2031</v>
      </c>
      <c r="K8" s="30">
        <v>322</v>
      </c>
      <c r="L8" s="30">
        <v>1448</v>
      </c>
      <c r="M8" s="30">
        <v>166</v>
      </c>
      <c r="N8" s="28">
        <f t="shared" si="2"/>
        <v>1936</v>
      </c>
      <c r="O8" s="28">
        <f t="shared" si="3"/>
        <v>95</v>
      </c>
      <c r="P8" s="28">
        <f t="shared" si="4"/>
        <v>-429</v>
      </c>
      <c r="Q8" s="30">
        <v>-457</v>
      </c>
      <c r="R8" s="28">
        <f t="shared" si="5"/>
        <v>97373</v>
      </c>
      <c r="S8" s="29">
        <f t="shared" si="6"/>
        <v>6.542896867588125</v>
      </c>
      <c r="T8" s="29">
        <f t="shared" si="7"/>
        <v>11.8998936779259</v>
      </c>
      <c r="U8" s="29">
        <f t="shared" si="8"/>
        <v>0.9712112537826123</v>
      </c>
      <c r="V8" s="29">
        <f t="shared" si="9"/>
        <v>1.7788500858755214</v>
      </c>
      <c r="W8" s="29">
        <f t="shared" si="10"/>
        <v>0.7974155557373027</v>
      </c>
      <c r="X8" s="29">
        <f t="shared" si="11"/>
        <v>-1.6050543878302117</v>
      </c>
      <c r="Y8" s="29">
        <f t="shared" si="12"/>
        <v>-5.356996810337777</v>
      </c>
      <c r="Z8" s="29">
        <f t="shared" si="13"/>
        <v>-4.385785556555165</v>
      </c>
    </row>
    <row r="9" spans="1:26" ht="12">
      <c r="A9" s="1">
        <v>51003</v>
      </c>
      <c r="B9" s="1" t="s">
        <v>37</v>
      </c>
      <c r="C9" s="27">
        <v>1035</v>
      </c>
      <c r="D9" s="27">
        <v>2</v>
      </c>
      <c r="E9" s="27">
        <v>20</v>
      </c>
      <c r="F9" s="28">
        <f t="shared" si="0"/>
        <v>-18</v>
      </c>
      <c r="G9" s="27">
        <v>14</v>
      </c>
      <c r="H9" s="27">
        <v>15</v>
      </c>
      <c r="I9" s="27">
        <v>0</v>
      </c>
      <c r="J9" s="28">
        <f t="shared" si="1"/>
        <v>29</v>
      </c>
      <c r="K9" s="27">
        <v>3</v>
      </c>
      <c r="L9" s="27">
        <v>19</v>
      </c>
      <c r="M9" s="27">
        <v>14</v>
      </c>
      <c r="N9" s="28">
        <f t="shared" si="2"/>
        <v>36</v>
      </c>
      <c r="O9" s="28">
        <f t="shared" si="3"/>
        <v>-7</v>
      </c>
      <c r="P9" s="28">
        <f t="shared" si="4"/>
        <v>-25</v>
      </c>
      <c r="Q9" s="27">
        <v>-14</v>
      </c>
      <c r="R9" s="28">
        <f t="shared" si="5"/>
        <v>996</v>
      </c>
      <c r="S9" s="29">
        <f t="shared" si="6"/>
        <v>1.9694731659281144</v>
      </c>
      <c r="T9" s="29">
        <f t="shared" si="7"/>
        <v>19.694731659281143</v>
      </c>
      <c r="U9" s="29">
        <f t="shared" si="8"/>
        <v>-6.893156080748399</v>
      </c>
      <c r="V9" s="29">
        <f t="shared" si="9"/>
        <v>-3.9389463318562288</v>
      </c>
      <c r="W9" s="29">
        <f t="shared" si="10"/>
        <v>10.832102412604629</v>
      </c>
      <c r="X9" s="29">
        <f t="shared" si="11"/>
        <v>-13.786312161496799</v>
      </c>
      <c r="Y9" s="29">
        <f t="shared" si="12"/>
        <v>-17.725258493353028</v>
      </c>
      <c r="Z9" s="29">
        <f t="shared" si="13"/>
        <v>-24.61841457410143</v>
      </c>
    </row>
    <row r="10" spans="1:26" ht="12">
      <c r="A10" s="1">
        <v>51004</v>
      </c>
      <c r="B10" s="1" t="s">
        <v>38</v>
      </c>
      <c r="C10" s="30">
        <v>11849</v>
      </c>
      <c r="D10" s="30">
        <v>69</v>
      </c>
      <c r="E10" s="30">
        <v>135</v>
      </c>
      <c r="F10" s="28">
        <f t="shared" si="0"/>
        <v>-66</v>
      </c>
      <c r="G10" s="30">
        <v>44</v>
      </c>
      <c r="H10" s="30">
        <v>259</v>
      </c>
      <c r="I10" s="30">
        <v>6</v>
      </c>
      <c r="J10" s="28">
        <f t="shared" si="1"/>
        <v>309</v>
      </c>
      <c r="K10" s="30">
        <v>52</v>
      </c>
      <c r="L10" s="30">
        <v>217</v>
      </c>
      <c r="M10" s="30">
        <v>71</v>
      </c>
      <c r="N10" s="28">
        <f t="shared" si="2"/>
        <v>340</v>
      </c>
      <c r="O10" s="28">
        <f t="shared" si="3"/>
        <v>-31</v>
      </c>
      <c r="P10" s="28">
        <f t="shared" si="4"/>
        <v>-97</v>
      </c>
      <c r="Q10" s="30">
        <v>94</v>
      </c>
      <c r="R10" s="28">
        <f t="shared" si="5"/>
        <v>11846</v>
      </c>
      <c r="S10" s="29">
        <f t="shared" si="6"/>
        <v>5.8240135049588515</v>
      </c>
      <c r="T10" s="29">
        <f t="shared" si="7"/>
        <v>11.394809031441232</v>
      </c>
      <c r="U10" s="29">
        <f t="shared" si="8"/>
        <v>-2.6165857775902093</v>
      </c>
      <c r="V10" s="29">
        <f t="shared" si="9"/>
        <v>3.5450516986706058</v>
      </c>
      <c r="W10" s="29">
        <f t="shared" si="10"/>
        <v>-0.6752479426039248</v>
      </c>
      <c r="X10" s="29">
        <f t="shared" si="11"/>
        <v>-5.48638953365689</v>
      </c>
      <c r="Y10" s="29">
        <f t="shared" si="12"/>
        <v>-5.57079552648238</v>
      </c>
      <c r="Z10" s="29">
        <f t="shared" si="13"/>
        <v>-8.18738130407259</v>
      </c>
    </row>
    <row r="11" spans="1:26" ht="12">
      <c r="A11" s="1">
        <v>51005</v>
      </c>
      <c r="B11" s="1" t="s">
        <v>39</v>
      </c>
      <c r="C11" s="27">
        <v>9877</v>
      </c>
      <c r="D11" s="27">
        <v>62</v>
      </c>
      <c r="E11" s="27">
        <v>132</v>
      </c>
      <c r="F11" s="28">
        <f t="shared" si="0"/>
        <v>-70</v>
      </c>
      <c r="G11" s="27">
        <v>45</v>
      </c>
      <c r="H11" s="27">
        <v>289</v>
      </c>
      <c r="I11" s="27">
        <v>3</v>
      </c>
      <c r="J11" s="28">
        <f t="shared" si="1"/>
        <v>337</v>
      </c>
      <c r="K11" s="27">
        <v>29</v>
      </c>
      <c r="L11" s="27">
        <v>245</v>
      </c>
      <c r="M11" s="27">
        <v>53</v>
      </c>
      <c r="N11" s="28">
        <f t="shared" si="2"/>
        <v>327</v>
      </c>
      <c r="O11" s="28">
        <f t="shared" si="3"/>
        <v>10</v>
      </c>
      <c r="P11" s="28">
        <f t="shared" si="4"/>
        <v>-60</v>
      </c>
      <c r="Q11" s="27">
        <v>130</v>
      </c>
      <c r="R11" s="28">
        <f t="shared" si="5"/>
        <v>9947</v>
      </c>
      <c r="S11" s="29">
        <f t="shared" si="6"/>
        <v>6.255044390637611</v>
      </c>
      <c r="T11" s="29">
        <f t="shared" si="7"/>
        <v>13.317191283292978</v>
      </c>
      <c r="U11" s="29">
        <f t="shared" si="8"/>
        <v>1.0088781275221952</v>
      </c>
      <c r="V11" s="29">
        <f t="shared" si="9"/>
        <v>4.4390637610976595</v>
      </c>
      <c r="W11" s="29">
        <f t="shared" si="10"/>
        <v>1.6142050040355125</v>
      </c>
      <c r="X11" s="29">
        <f t="shared" si="11"/>
        <v>-5.044390637610976</v>
      </c>
      <c r="Y11" s="29">
        <f t="shared" si="12"/>
        <v>-7.062146892655367</v>
      </c>
      <c r="Z11" s="29">
        <f t="shared" si="13"/>
        <v>-6.053268765133172</v>
      </c>
    </row>
    <row r="12" spans="1:26" ht="12">
      <c r="A12" s="1">
        <v>51006</v>
      </c>
      <c r="B12" s="1" t="s">
        <v>40</v>
      </c>
      <c r="C12" s="30">
        <v>5363</v>
      </c>
      <c r="D12" s="30">
        <v>30</v>
      </c>
      <c r="E12" s="30">
        <v>60</v>
      </c>
      <c r="F12" s="28">
        <f t="shared" si="0"/>
        <v>-30</v>
      </c>
      <c r="G12" s="30">
        <v>13</v>
      </c>
      <c r="H12" s="30">
        <v>173</v>
      </c>
      <c r="I12" s="30">
        <v>3</v>
      </c>
      <c r="J12" s="28">
        <f t="shared" si="1"/>
        <v>189</v>
      </c>
      <c r="K12" s="30">
        <v>28</v>
      </c>
      <c r="L12" s="30">
        <v>188</v>
      </c>
      <c r="M12" s="30">
        <v>18</v>
      </c>
      <c r="N12" s="28">
        <f t="shared" si="2"/>
        <v>234</v>
      </c>
      <c r="O12" s="28">
        <f t="shared" si="3"/>
        <v>-45</v>
      </c>
      <c r="P12" s="28">
        <f t="shared" si="4"/>
        <v>-75</v>
      </c>
      <c r="Q12" s="30">
        <v>-77</v>
      </c>
      <c r="R12" s="28">
        <f t="shared" si="5"/>
        <v>5211</v>
      </c>
      <c r="S12" s="29">
        <f t="shared" si="6"/>
        <v>5.6742954416493285</v>
      </c>
      <c r="T12" s="29">
        <f t="shared" si="7"/>
        <v>11.348590883298657</v>
      </c>
      <c r="U12" s="29">
        <f t="shared" si="8"/>
        <v>-8.511443162473993</v>
      </c>
      <c r="V12" s="29">
        <f t="shared" si="9"/>
        <v>-2.8371477208246643</v>
      </c>
      <c r="W12" s="29">
        <f t="shared" si="10"/>
        <v>-2.8371477208246643</v>
      </c>
      <c r="X12" s="29">
        <f t="shared" si="11"/>
        <v>-2.8371477208246643</v>
      </c>
      <c r="Y12" s="29">
        <f t="shared" si="12"/>
        <v>-5.6742954416493285</v>
      </c>
      <c r="Z12" s="29">
        <f t="shared" si="13"/>
        <v>-14.18573860412332</v>
      </c>
    </row>
    <row r="13" spans="1:26" ht="12">
      <c r="A13" s="1">
        <v>51007</v>
      </c>
      <c r="B13" s="1" t="s">
        <v>41</v>
      </c>
      <c r="C13" s="27">
        <v>1401</v>
      </c>
      <c r="D13" s="27">
        <v>5</v>
      </c>
      <c r="E13" s="27">
        <v>31</v>
      </c>
      <c r="F13" s="28">
        <f t="shared" si="0"/>
        <v>-26</v>
      </c>
      <c r="G13" s="27">
        <v>17</v>
      </c>
      <c r="H13" s="27">
        <v>24</v>
      </c>
      <c r="I13" s="27">
        <v>0</v>
      </c>
      <c r="J13" s="28">
        <f t="shared" si="1"/>
        <v>41</v>
      </c>
      <c r="K13" s="27">
        <v>7</v>
      </c>
      <c r="L13" s="27">
        <v>33</v>
      </c>
      <c r="M13" s="27">
        <v>1</v>
      </c>
      <c r="N13" s="28">
        <f t="shared" si="2"/>
        <v>41</v>
      </c>
      <c r="O13" s="28">
        <f t="shared" si="3"/>
        <v>0</v>
      </c>
      <c r="P13" s="28">
        <f t="shared" si="4"/>
        <v>-26</v>
      </c>
      <c r="Q13" s="27">
        <v>-14</v>
      </c>
      <c r="R13" s="28">
        <f t="shared" si="5"/>
        <v>1361</v>
      </c>
      <c r="S13" s="29">
        <f t="shared" si="6"/>
        <v>3.620564808110065</v>
      </c>
      <c r="T13" s="29">
        <f t="shared" si="7"/>
        <v>22.447501810282404</v>
      </c>
      <c r="U13" s="29">
        <f t="shared" si="8"/>
        <v>0</v>
      </c>
      <c r="V13" s="29">
        <f t="shared" si="9"/>
        <v>-6.517016654598118</v>
      </c>
      <c r="W13" s="29">
        <f t="shared" si="10"/>
        <v>7.24112961622013</v>
      </c>
      <c r="X13" s="29">
        <f t="shared" si="11"/>
        <v>-0.724112961622013</v>
      </c>
      <c r="Y13" s="29">
        <f t="shared" si="12"/>
        <v>-18.82693700217234</v>
      </c>
      <c r="Z13" s="29">
        <f t="shared" si="13"/>
        <v>-18.82693700217234</v>
      </c>
    </row>
    <row r="14" spans="1:26" ht="12">
      <c r="A14" s="1">
        <v>51008</v>
      </c>
      <c r="B14" s="1" t="s">
        <v>42</v>
      </c>
      <c r="C14" s="30">
        <v>3014</v>
      </c>
      <c r="D14" s="30">
        <v>22</v>
      </c>
      <c r="E14" s="30">
        <v>43</v>
      </c>
      <c r="F14" s="28">
        <f t="shared" si="0"/>
        <v>-21</v>
      </c>
      <c r="G14" s="30">
        <v>19</v>
      </c>
      <c r="H14" s="30">
        <v>93</v>
      </c>
      <c r="I14" s="30">
        <v>1</v>
      </c>
      <c r="J14" s="28">
        <f t="shared" si="1"/>
        <v>113</v>
      </c>
      <c r="K14" s="30">
        <v>19</v>
      </c>
      <c r="L14" s="30">
        <v>88</v>
      </c>
      <c r="M14" s="30">
        <v>9</v>
      </c>
      <c r="N14" s="28">
        <f t="shared" si="2"/>
        <v>116</v>
      </c>
      <c r="O14" s="28">
        <f t="shared" si="3"/>
        <v>-3</v>
      </c>
      <c r="P14" s="28">
        <f t="shared" si="4"/>
        <v>-24</v>
      </c>
      <c r="Q14" s="30">
        <v>-3</v>
      </c>
      <c r="R14" s="28">
        <f t="shared" si="5"/>
        <v>2987</v>
      </c>
      <c r="S14" s="29">
        <f t="shared" si="6"/>
        <v>7.332111314780869</v>
      </c>
      <c r="T14" s="29">
        <f t="shared" si="7"/>
        <v>14.330944842526245</v>
      </c>
      <c r="U14" s="29">
        <f t="shared" si="8"/>
        <v>-0.9998333611064822</v>
      </c>
      <c r="V14" s="29">
        <f t="shared" si="9"/>
        <v>1.6663889351774703</v>
      </c>
      <c r="W14" s="29">
        <f t="shared" si="10"/>
        <v>0</v>
      </c>
      <c r="X14" s="29">
        <f t="shared" si="11"/>
        <v>-2.666222296283953</v>
      </c>
      <c r="Y14" s="29">
        <f t="shared" si="12"/>
        <v>-6.998833527745376</v>
      </c>
      <c r="Z14" s="29">
        <f t="shared" si="13"/>
        <v>-7.998666888851858</v>
      </c>
    </row>
    <row r="15" spans="1:26" ht="12">
      <c r="A15" s="1">
        <v>51010</v>
      </c>
      <c r="B15" s="1" t="s">
        <v>43</v>
      </c>
      <c r="C15" s="27">
        <v>2612</v>
      </c>
      <c r="D15" s="27">
        <v>15</v>
      </c>
      <c r="E15" s="27">
        <v>49</v>
      </c>
      <c r="F15" s="28">
        <f t="shared" si="0"/>
        <v>-34</v>
      </c>
      <c r="G15" s="27">
        <v>10</v>
      </c>
      <c r="H15" s="27">
        <v>62</v>
      </c>
      <c r="I15" s="27">
        <v>0</v>
      </c>
      <c r="J15" s="28">
        <f t="shared" si="1"/>
        <v>72</v>
      </c>
      <c r="K15" s="27">
        <v>9</v>
      </c>
      <c r="L15" s="27">
        <v>66</v>
      </c>
      <c r="M15" s="27">
        <v>2</v>
      </c>
      <c r="N15" s="28">
        <f t="shared" si="2"/>
        <v>77</v>
      </c>
      <c r="O15" s="28">
        <f t="shared" si="3"/>
        <v>-5</v>
      </c>
      <c r="P15" s="28">
        <f t="shared" si="4"/>
        <v>-39</v>
      </c>
      <c r="Q15" s="27">
        <v>-29</v>
      </c>
      <c r="R15" s="28">
        <f t="shared" si="5"/>
        <v>2544</v>
      </c>
      <c r="S15" s="29">
        <f t="shared" si="6"/>
        <v>5.818463925523662</v>
      </c>
      <c r="T15" s="29">
        <f t="shared" si="7"/>
        <v>19.00698215671063</v>
      </c>
      <c r="U15" s="29">
        <f t="shared" si="8"/>
        <v>-1.939487975174554</v>
      </c>
      <c r="V15" s="29">
        <f t="shared" si="9"/>
        <v>-1.5515903801396431</v>
      </c>
      <c r="W15" s="29">
        <f t="shared" si="10"/>
        <v>0.3878975950349108</v>
      </c>
      <c r="X15" s="29">
        <f t="shared" si="11"/>
        <v>-0.7757951900698216</v>
      </c>
      <c r="Y15" s="29">
        <f t="shared" si="12"/>
        <v>-13.188518231186967</v>
      </c>
      <c r="Z15" s="29">
        <f t="shared" si="13"/>
        <v>-15.12800620636152</v>
      </c>
    </row>
    <row r="16" spans="1:26" ht="12">
      <c r="A16" s="1">
        <v>51040</v>
      </c>
      <c r="B16" s="1" t="s">
        <v>44</v>
      </c>
      <c r="C16" s="30">
        <v>9922</v>
      </c>
      <c r="D16" s="30">
        <v>69</v>
      </c>
      <c r="E16" s="30">
        <v>112</v>
      </c>
      <c r="F16" s="28">
        <f t="shared" si="0"/>
        <v>-43</v>
      </c>
      <c r="G16" s="30">
        <v>34</v>
      </c>
      <c r="H16" s="30">
        <v>294</v>
      </c>
      <c r="I16" s="30">
        <v>2</v>
      </c>
      <c r="J16" s="28">
        <f t="shared" si="1"/>
        <v>330</v>
      </c>
      <c r="K16" s="30">
        <v>11</v>
      </c>
      <c r="L16" s="30">
        <v>305</v>
      </c>
      <c r="M16" s="30">
        <v>48</v>
      </c>
      <c r="N16" s="28">
        <f t="shared" si="2"/>
        <v>364</v>
      </c>
      <c r="O16" s="28">
        <f t="shared" si="3"/>
        <v>-34</v>
      </c>
      <c r="P16" s="28">
        <f t="shared" si="4"/>
        <v>-77</v>
      </c>
      <c r="Q16" s="30">
        <v>-33</v>
      </c>
      <c r="R16" s="28">
        <f t="shared" si="5"/>
        <v>9812</v>
      </c>
      <c r="S16" s="29">
        <f t="shared" si="6"/>
        <v>6.993006993006993</v>
      </c>
      <c r="T16" s="29">
        <f t="shared" si="7"/>
        <v>11.350967872707004</v>
      </c>
      <c r="U16" s="29">
        <f t="shared" si="8"/>
        <v>-3.4458295327860546</v>
      </c>
      <c r="V16" s="29">
        <f t="shared" si="9"/>
        <v>-1.1148272017837235</v>
      </c>
      <c r="W16" s="29">
        <f t="shared" si="10"/>
        <v>2.331002331002331</v>
      </c>
      <c r="X16" s="29">
        <f t="shared" si="11"/>
        <v>-4.662004662004662</v>
      </c>
      <c r="Y16" s="29">
        <f t="shared" si="12"/>
        <v>-4.35796087970001</v>
      </c>
      <c r="Z16" s="29">
        <f t="shared" si="13"/>
        <v>-7.803790412486065</v>
      </c>
    </row>
    <row r="17" spans="1:26" ht="12">
      <c r="A17" s="1">
        <v>51011</v>
      </c>
      <c r="B17" s="1" t="s">
        <v>45</v>
      </c>
      <c r="C17" s="27">
        <v>2114</v>
      </c>
      <c r="D17" s="27">
        <v>13</v>
      </c>
      <c r="E17" s="27">
        <v>25</v>
      </c>
      <c r="F17" s="28">
        <f t="shared" si="0"/>
        <v>-12</v>
      </c>
      <c r="G17" s="27">
        <v>13</v>
      </c>
      <c r="H17" s="27">
        <v>53</v>
      </c>
      <c r="I17" s="27">
        <v>1</v>
      </c>
      <c r="J17" s="28">
        <f t="shared" si="1"/>
        <v>67</v>
      </c>
      <c r="K17" s="27">
        <v>6</v>
      </c>
      <c r="L17" s="27">
        <v>61</v>
      </c>
      <c r="M17" s="27">
        <v>18</v>
      </c>
      <c r="N17" s="28">
        <f t="shared" si="2"/>
        <v>85</v>
      </c>
      <c r="O17" s="28">
        <f t="shared" si="3"/>
        <v>-18</v>
      </c>
      <c r="P17" s="28">
        <f t="shared" si="4"/>
        <v>-30</v>
      </c>
      <c r="Q17" s="27">
        <v>2</v>
      </c>
      <c r="R17" s="28">
        <f t="shared" si="5"/>
        <v>2086</v>
      </c>
      <c r="S17" s="29">
        <f t="shared" si="6"/>
        <v>6.190476190476191</v>
      </c>
      <c r="T17" s="29">
        <f t="shared" si="7"/>
        <v>11.904761904761903</v>
      </c>
      <c r="U17" s="29">
        <f t="shared" si="8"/>
        <v>-8.571428571428571</v>
      </c>
      <c r="V17" s="29">
        <f t="shared" si="9"/>
        <v>-3.8095238095238093</v>
      </c>
      <c r="W17" s="29">
        <f t="shared" si="10"/>
        <v>3.3333333333333335</v>
      </c>
      <c r="X17" s="29">
        <f t="shared" si="11"/>
        <v>-8.095238095238095</v>
      </c>
      <c r="Y17" s="29">
        <f t="shared" si="12"/>
        <v>-5.714285714285714</v>
      </c>
      <c r="Z17" s="29">
        <f t="shared" si="13"/>
        <v>-14.285714285714285</v>
      </c>
    </row>
    <row r="18" spans="1:26" ht="12">
      <c r="A18" s="1">
        <v>51012</v>
      </c>
      <c r="B18" s="1" t="s">
        <v>46</v>
      </c>
      <c r="C18" s="30">
        <v>13091</v>
      </c>
      <c r="D18" s="30">
        <v>91</v>
      </c>
      <c r="E18" s="30">
        <v>157</v>
      </c>
      <c r="F18" s="28">
        <f t="shared" si="0"/>
        <v>-66</v>
      </c>
      <c r="G18" s="30">
        <v>43</v>
      </c>
      <c r="H18" s="30">
        <v>219</v>
      </c>
      <c r="I18" s="30">
        <v>5</v>
      </c>
      <c r="J18" s="28">
        <f t="shared" si="1"/>
        <v>267</v>
      </c>
      <c r="K18" s="30">
        <v>22</v>
      </c>
      <c r="L18" s="30">
        <v>177</v>
      </c>
      <c r="M18" s="30">
        <v>41</v>
      </c>
      <c r="N18" s="28">
        <f t="shared" si="2"/>
        <v>240</v>
      </c>
      <c r="O18" s="28">
        <f t="shared" si="3"/>
        <v>27</v>
      </c>
      <c r="P18" s="28">
        <f t="shared" si="4"/>
        <v>-39</v>
      </c>
      <c r="Q18" s="30">
        <v>-40</v>
      </c>
      <c r="R18" s="28">
        <f t="shared" si="5"/>
        <v>13012</v>
      </c>
      <c r="S18" s="29">
        <f t="shared" si="6"/>
        <v>6.972378653794583</v>
      </c>
      <c r="T18" s="29">
        <f t="shared" si="7"/>
        <v>12.029268666436808</v>
      </c>
      <c r="U18" s="29">
        <f t="shared" si="8"/>
        <v>2.0687277324445468</v>
      </c>
      <c r="V18" s="29">
        <f t="shared" si="9"/>
        <v>3.218020917135961</v>
      </c>
      <c r="W18" s="29">
        <f t="shared" si="10"/>
        <v>1.6090104585679805</v>
      </c>
      <c r="X18" s="29">
        <f t="shared" si="11"/>
        <v>-2.7583036432593957</v>
      </c>
      <c r="Y18" s="29">
        <f t="shared" si="12"/>
        <v>-5.056890012642225</v>
      </c>
      <c r="Z18" s="29">
        <f t="shared" si="13"/>
        <v>-2.9881622801976784</v>
      </c>
    </row>
    <row r="19" spans="1:26" ht="12">
      <c r="A19" s="1">
        <v>51013</v>
      </c>
      <c r="B19" s="1" t="s">
        <v>47</v>
      </c>
      <c r="C19" s="27">
        <v>9501</v>
      </c>
      <c r="D19" s="27">
        <v>50</v>
      </c>
      <c r="E19" s="27">
        <v>107</v>
      </c>
      <c r="F19" s="28">
        <f t="shared" si="0"/>
        <v>-57</v>
      </c>
      <c r="G19" s="27">
        <v>29</v>
      </c>
      <c r="H19" s="27">
        <v>255</v>
      </c>
      <c r="I19" s="27">
        <v>2</v>
      </c>
      <c r="J19" s="28">
        <f t="shared" si="1"/>
        <v>286</v>
      </c>
      <c r="K19" s="27">
        <v>22</v>
      </c>
      <c r="L19" s="27">
        <v>240</v>
      </c>
      <c r="M19" s="27">
        <v>3</v>
      </c>
      <c r="N19" s="28">
        <f t="shared" si="2"/>
        <v>265</v>
      </c>
      <c r="O19" s="28">
        <f t="shared" si="3"/>
        <v>21</v>
      </c>
      <c r="P19" s="28">
        <f t="shared" si="4"/>
        <v>-36</v>
      </c>
      <c r="Q19" s="27">
        <v>-18</v>
      </c>
      <c r="R19" s="28">
        <f t="shared" si="5"/>
        <v>9447</v>
      </c>
      <c r="S19" s="29">
        <f t="shared" si="6"/>
        <v>5.277601857715854</v>
      </c>
      <c r="T19" s="29">
        <f t="shared" si="7"/>
        <v>11.294067975511927</v>
      </c>
      <c r="U19" s="29">
        <f t="shared" si="8"/>
        <v>2.2165927802406586</v>
      </c>
      <c r="V19" s="29">
        <f t="shared" si="9"/>
        <v>1.5832805573147564</v>
      </c>
      <c r="W19" s="29">
        <f t="shared" si="10"/>
        <v>0.7388642600802195</v>
      </c>
      <c r="X19" s="29">
        <f t="shared" si="11"/>
        <v>-0.10555203715431707</v>
      </c>
      <c r="Y19" s="29">
        <f t="shared" si="12"/>
        <v>-6.016466117796073</v>
      </c>
      <c r="Z19" s="29">
        <f t="shared" si="13"/>
        <v>-3.7998733375554146</v>
      </c>
    </row>
    <row r="20" spans="1:26" ht="12">
      <c r="A20" s="1">
        <v>51014</v>
      </c>
      <c r="B20" s="1" t="s">
        <v>48</v>
      </c>
      <c r="C20" s="30">
        <v>907</v>
      </c>
      <c r="D20" s="30">
        <v>4</v>
      </c>
      <c r="E20" s="30">
        <v>19</v>
      </c>
      <c r="F20" s="28">
        <f t="shared" si="0"/>
        <v>-15</v>
      </c>
      <c r="G20" s="30">
        <v>5</v>
      </c>
      <c r="H20" s="30">
        <v>29</v>
      </c>
      <c r="I20" s="30">
        <v>1</v>
      </c>
      <c r="J20" s="28">
        <f t="shared" si="1"/>
        <v>35</v>
      </c>
      <c r="K20" s="30">
        <v>4</v>
      </c>
      <c r="L20" s="30">
        <v>37</v>
      </c>
      <c r="M20" s="30">
        <v>7</v>
      </c>
      <c r="N20" s="28">
        <f t="shared" si="2"/>
        <v>48</v>
      </c>
      <c r="O20" s="28">
        <f t="shared" si="3"/>
        <v>-13</v>
      </c>
      <c r="P20" s="28">
        <f t="shared" si="4"/>
        <v>-28</v>
      </c>
      <c r="Q20" s="30">
        <v>1</v>
      </c>
      <c r="R20" s="28">
        <f t="shared" si="5"/>
        <v>880</v>
      </c>
      <c r="S20" s="29">
        <f t="shared" si="6"/>
        <v>4.476776720761053</v>
      </c>
      <c r="T20" s="29">
        <f t="shared" si="7"/>
        <v>21.264689423614996</v>
      </c>
      <c r="U20" s="29">
        <f t="shared" si="8"/>
        <v>-14.549524342473418</v>
      </c>
      <c r="V20" s="29">
        <f t="shared" si="9"/>
        <v>-8.953553441522105</v>
      </c>
      <c r="W20" s="29">
        <f t="shared" si="10"/>
        <v>1.1191941801902632</v>
      </c>
      <c r="X20" s="29">
        <f t="shared" si="11"/>
        <v>-6.715165081141579</v>
      </c>
      <c r="Y20" s="29">
        <f t="shared" si="12"/>
        <v>-16.787912702853944</v>
      </c>
      <c r="Z20" s="29">
        <f t="shared" si="13"/>
        <v>-31.337437045327363</v>
      </c>
    </row>
    <row r="21" spans="1:26" ht="12">
      <c r="A21" s="1">
        <v>51015</v>
      </c>
      <c r="B21" s="1" t="s">
        <v>49</v>
      </c>
      <c r="C21" s="27">
        <v>1936</v>
      </c>
      <c r="D21" s="27">
        <v>12</v>
      </c>
      <c r="E21" s="27">
        <v>22</v>
      </c>
      <c r="F21" s="28">
        <f t="shared" si="0"/>
        <v>-10</v>
      </c>
      <c r="G21" s="27">
        <v>4</v>
      </c>
      <c r="H21" s="27">
        <v>60</v>
      </c>
      <c r="I21" s="27">
        <v>0</v>
      </c>
      <c r="J21" s="28">
        <f t="shared" si="1"/>
        <v>64</v>
      </c>
      <c r="K21" s="27">
        <v>2</v>
      </c>
      <c r="L21" s="27">
        <v>74</v>
      </c>
      <c r="M21" s="27">
        <v>9</v>
      </c>
      <c r="N21" s="28">
        <f t="shared" si="2"/>
        <v>85</v>
      </c>
      <c r="O21" s="28">
        <f t="shared" si="3"/>
        <v>-21</v>
      </c>
      <c r="P21" s="28">
        <f t="shared" si="4"/>
        <v>-31</v>
      </c>
      <c r="Q21" s="27">
        <v>-11</v>
      </c>
      <c r="R21" s="28">
        <f t="shared" si="5"/>
        <v>1894</v>
      </c>
      <c r="S21" s="29">
        <f t="shared" si="6"/>
        <v>6.266318537859008</v>
      </c>
      <c r="T21" s="29">
        <f t="shared" si="7"/>
        <v>11.488250652741513</v>
      </c>
      <c r="U21" s="29">
        <f t="shared" si="8"/>
        <v>-10.966057441253264</v>
      </c>
      <c r="V21" s="29">
        <f t="shared" si="9"/>
        <v>-7.310704960835508</v>
      </c>
      <c r="W21" s="29">
        <f t="shared" si="10"/>
        <v>1.0443864229765012</v>
      </c>
      <c r="X21" s="29">
        <f t="shared" si="11"/>
        <v>-4.699738903394256</v>
      </c>
      <c r="Y21" s="29">
        <f t="shared" si="12"/>
        <v>-5.221932114882507</v>
      </c>
      <c r="Z21" s="29">
        <f t="shared" si="13"/>
        <v>-16.18798955613577</v>
      </c>
    </row>
    <row r="22" spans="1:26" ht="12">
      <c r="A22" s="1">
        <v>51016</v>
      </c>
      <c r="B22" s="1" t="s">
        <v>50</v>
      </c>
      <c r="C22" s="30">
        <v>8925</v>
      </c>
      <c r="D22" s="30">
        <v>57</v>
      </c>
      <c r="E22" s="30">
        <v>115</v>
      </c>
      <c r="F22" s="28">
        <f t="shared" si="0"/>
        <v>-58</v>
      </c>
      <c r="G22" s="30">
        <v>35</v>
      </c>
      <c r="H22" s="30">
        <v>231</v>
      </c>
      <c r="I22" s="30">
        <v>0</v>
      </c>
      <c r="J22" s="28">
        <f t="shared" si="1"/>
        <v>266</v>
      </c>
      <c r="K22" s="30">
        <v>24</v>
      </c>
      <c r="L22" s="30">
        <v>278</v>
      </c>
      <c r="M22" s="30">
        <v>14</v>
      </c>
      <c r="N22" s="28">
        <f t="shared" si="2"/>
        <v>316</v>
      </c>
      <c r="O22" s="28">
        <f t="shared" si="3"/>
        <v>-50</v>
      </c>
      <c r="P22" s="28">
        <f t="shared" si="4"/>
        <v>-108</v>
      </c>
      <c r="Q22" s="30">
        <v>-9</v>
      </c>
      <c r="R22" s="28">
        <f t="shared" si="5"/>
        <v>8808</v>
      </c>
      <c r="S22" s="29">
        <f t="shared" si="6"/>
        <v>6.428692268651667</v>
      </c>
      <c r="T22" s="29">
        <f t="shared" si="7"/>
        <v>12.970168612191959</v>
      </c>
      <c r="U22" s="29">
        <f t="shared" si="8"/>
        <v>-5.639203744431287</v>
      </c>
      <c r="V22" s="29">
        <f t="shared" si="9"/>
        <v>-5.300851519765409</v>
      </c>
      <c r="W22" s="29">
        <f t="shared" si="10"/>
        <v>1.240624823774883</v>
      </c>
      <c r="X22" s="29">
        <f t="shared" si="11"/>
        <v>-1.5789770484407601</v>
      </c>
      <c r="Y22" s="29">
        <f t="shared" si="12"/>
        <v>-6.541476343540292</v>
      </c>
      <c r="Z22" s="29">
        <f t="shared" si="13"/>
        <v>-12.180680087971579</v>
      </c>
    </row>
    <row r="23" spans="1:26" ht="12">
      <c r="A23" s="1">
        <v>51017</v>
      </c>
      <c r="B23" s="1" t="s">
        <v>51</v>
      </c>
      <c r="C23" s="27">
        <v>21580</v>
      </c>
      <c r="D23" s="27">
        <v>139</v>
      </c>
      <c r="E23" s="27">
        <v>293</v>
      </c>
      <c r="F23" s="28">
        <f t="shared" si="0"/>
        <v>-154</v>
      </c>
      <c r="G23" s="27">
        <v>97</v>
      </c>
      <c r="H23" s="27">
        <v>302</v>
      </c>
      <c r="I23" s="27">
        <v>11</v>
      </c>
      <c r="J23" s="28">
        <f t="shared" si="1"/>
        <v>410</v>
      </c>
      <c r="K23" s="27">
        <v>47</v>
      </c>
      <c r="L23" s="27">
        <v>330</v>
      </c>
      <c r="M23" s="27">
        <v>41</v>
      </c>
      <c r="N23" s="28">
        <f t="shared" si="2"/>
        <v>418</v>
      </c>
      <c r="O23" s="28">
        <f t="shared" si="3"/>
        <v>-8</v>
      </c>
      <c r="P23" s="28">
        <f t="shared" si="4"/>
        <v>-162</v>
      </c>
      <c r="Q23" s="27">
        <v>-5</v>
      </c>
      <c r="R23" s="28">
        <f t="shared" si="5"/>
        <v>21413</v>
      </c>
      <c r="S23" s="29">
        <f t="shared" si="6"/>
        <v>6.466168911218105</v>
      </c>
      <c r="T23" s="29">
        <f t="shared" si="7"/>
        <v>13.630125834438164</v>
      </c>
      <c r="U23" s="29">
        <f t="shared" si="8"/>
        <v>-0.372153606401042</v>
      </c>
      <c r="V23" s="29">
        <f t="shared" si="9"/>
        <v>-1.3025376224036471</v>
      </c>
      <c r="W23" s="29">
        <f t="shared" si="10"/>
        <v>2.3259600400065126</v>
      </c>
      <c r="X23" s="29">
        <f t="shared" si="11"/>
        <v>-1.3955760240039075</v>
      </c>
      <c r="Y23" s="29">
        <f t="shared" si="12"/>
        <v>-7.163956923220059</v>
      </c>
      <c r="Z23" s="29">
        <f t="shared" si="13"/>
        <v>-7.536110529621101</v>
      </c>
    </row>
    <row r="24" spans="1:26" ht="12">
      <c r="A24" s="1">
        <v>51018</v>
      </c>
      <c r="B24" s="1" t="s">
        <v>52</v>
      </c>
      <c r="C24" s="30">
        <v>9364</v>
      </c>
      <c r="D24" s="30">
        <v>60</v>
      </c>
      <c r="E24" s="30">
        <v>110</v>
      </c>
      <c r="F24" s="28">
        <f t="shared" si="0"/>
        <v>-50</v>
      </c>
      <c r="G24" s="30">
        <v>34</v>
      </c>
      <c r="H24" s="30">
        <v>217</v>
      </c>
      <c r="I24" s="30">
        <v>1</v>
      </c>
      <c r="J24" s="28">
        <f t="shared" si="1"/>
        <v>252</v>
      </c>
      <c r="K24" s="30">
        <v>25</v>
      </c>
      <c r="L24" s="30">
        <v>242</v>
      </c>
      <c r="M24" s="30">
        <v>38</v>
      </c>
      <c r="N24" s="28">
        <f t="shared" si="2"/>
        <v>305</v>
      </c>
      <c r="O24" s="28">
        <f t="shared" si="3"/>
        <v>-53</v>
      </c>
      <c r="P24" s="28">
        <f t="shared" si="4"/>
        <v>-103</v>
      </c>
      <c r="Q24" s="30">
        <v>-37</v>
      </c>
      <c r="R24" s="28">
        <f t="shared" si="5"/>
        <v>9224</v>
      </c>
      <c r="S24" s="29">
        <f t="shared" si="6"/>
        <v>6.455777921239509</v>
      </c>
      <c r="T24" s="29">
        <f t="shared" si="7"/>
        <v>11.835592855605768</v>
      </c>
      <c r="U24" s="29">
        <f t="shared" si="8"/>
        <v>-5.702603830428234</v>
      </c>
      <c r="V24" s="29">
        <f t="shared" si="9"/>
        <v>-2.689907467183129</v>
      </c>
      <c r="W24" s="29">
        <f t="shared" si="10"/>
        <v>0.9683666881859264</v>
      </c>
      <c r="X24" s="29">
        <f t="shared" si="11"/>
        <v>-3.9810630514310303</v>
      </c>
      <c r="Y24" s="29">
        <f t="shared" si="12"/>
        <v>-5.379814934366258</v>
      </c>
      <c r="Z24" s="29">
        <f t="shared" si="13"/>
        <v>-11.082418764794491</v>
      </c>
    </row>
    <row r="25" spans="1:26" ht="12">
      <c r="A25" s="1">
        <v>51042</v>
      </c>
      <c r="B25" s="1" t="s">
        <v>53</v>
      </c>
      <c r="C25" s="27">
        <v>6581</v>
      </c>
      <c r="D25" s="27">
        <v>40</v>
      </c>
      <c r="E25" s="27">
        <v>125</v>
      </c>
      <c r="F25" s="28">
        <f t="shared" si="0"/>
        <v>-85</v>
      </c>
      <c r="G25" s="27">
        <v>38</v>
      </c>
      <c r="H25" s="27">
        <v>159</v>
      </c>
      <c r="I25" s="27">
        <v>2</v>
      </c>
      <c r="J25" s="28">
        <f t="shared" si="1"/>
        <v>199</v>
      </c>
      <c r="K25" s="27">
        <v>25</v>
      </c>
      <c r="L25" s="27">
        <v>153</v>
      </c>
      <c r="M25" s="27">
        <v>19</v>
      </c>
      <c r="N25" s="28">
        <f t="shared" si="2"/>
        <v>197</v>
      </c>
      <c r="O25" s="28">
        <f t="shared" si="3"/>
        <v>2</v>
      </c>
      <c r="P25" s="28">
        <f t="shared" si="4"/>
        <v>-83</v>
      </c>
      <c r="Q25" s="27">
        <v>4</v>
      </c>
      <c r="R25" s="28">
        <f t="shared" si="5"/>
        <v>6502</v>
      </c>
      <c r="S25" s="29">
        <f t="shared" si="6"/>
        <v>6.1148054727508985</v>
      </c>
      <c r="T25" s="29">
        <f t="shared" si="7"/>
        <v>19.108767102346558</v>
      </c>
      <c r="U25" s="29">
        <f t="shared" si="8"/>
        <v>0.3057402736375449</v>
      </c>
      <c r="V25" s="29">
        <f t="shared" si="9"/>
        <v>0.9172208209126347</v>
      </c>
      <c r="W25" s="29">
        <f t="shared" si="10"/>
        <v>1.987311778644042</v>
      </c>
      <c r="X25" s="29">
        <f t="shared" si="11"/>
        <v>-2.598792325919132</v>
      </c>
      <c r="Y25" s="29">
        <f t="shared" si="12"/>
        <v>-12.993961629595658</v>
      </c>
      <c r="Z25" s="29">
        <f t="shared" si="13"/>
        <v>-12.688221355958113</v>
      </c>
    </row>
    <row r="26" spans="1:26" ht="12">
      <c r="A26" s="1">
        <v>51020</v>
      </c>
      <c r="B26" s="1" t="s">
        <v>54</v>
      </c>
      <c r="C26" s="30">
        <v>5864</v>
      </c>
      <c r="D26" s="30">
        <v>48</v>
      </c>
      <c r="E26" s="30">
        <v>60</v>
      </c>
      <c r="F26" s="28">
        <f t="shared" si="0"/>
        <v>-12</v>
      </c>
      <c r="G26" s="30">
        <v>25</v>
      </c>
      <c r="H26" s="30">
        <v>173</v>
      </c>
      <c r="I26" s="30">
        <v>0</v>
      </c>
      <c r="J26" s="28">
        <f t="shared" si="1"/>
        <v>198</v>
      </c>
      <c r="K26" s="30">
        <v>12</v>
      </c>
      <c r="L26" s="30">
        <v>155</v>
      </c>
      <c r="M26" s="30">
        <v>27</v>
      </c>
      <c r="N26" s="28">
        <f t="shared" si="2"/>
        <v>194</v>
      </c>
      <c r="O26" s="28">
        <f t="shared" si="3"/>
        <v>4</v>
      </c>
      <c r="P26" s="28">
        <f t="shared" si="4"/>
        <v>-8</v>
      </c>
      <c r="Q26" s="30">
        <v>-19</v>
      </c>
      <c r="R26" s="28">
        <f t="shared" si="5"/>
        <v>5837</v>
      </c>
      <c r="S26" s="29">
        <f t="shared" si="6"/>
        <v>8.204426972053671</v>
      </c>
      <c r="T26" s="29">
        <f t="shared" si="7"/>
        <v>10.255533715067088</v>
      </c>
      <c r="U26" s="29">
        <f t="shared" si="8"/>
        <v>0.6837022476711393</v>
      </c>
      <c r="V26" s="29">
        <f t="shared" si="9"/>
        <v>3.0766601145201267</v>
      </c>
      <c r="W26" s="29">
        <f t="shared" si="10"/>
        <v>2.2220323049312025</v>
      </c>
      <c r="X26" s="29">
        <f t="shared" si="11"/>
        <v>-4.61499017178019</v>
      </c>
      <c r="Y26" s="29">
        <f t="shared" si="12"/>
        <v>-2.0511067430134178</v>
      </c>
      <c r="Z26" s="29">
        <f t="shared" si="13"/>
        <v>-1.3674044953422786</v>
      </c>
    </row>
    <row r="27" spans="1:26" ht="12">
      <c r="A27" s="1">
        <v>51021</v>
      </c>
      <c r="B27" s="1" t="s">
        <v>55</v>
      </c>
      <c r="C27" s="27">
        <v>3455</v>
      </c>
      <c r="D27" s="27">
        <v>24</v>
      </c>
      <c r="E27" s="27">
        <v>43</v>
      </c>
      <c r="F27" s="28">
        <f t="shared" si="0"/>
        <v>-19</v>
      </c>
      <c r="G27" s="27">
        <v>16</v>
      </c>
      <c r="H27" s="27">
        <v>95</v>
      </c>
      <c r="I27" s="27">
        <v>7</v>
      </c>
      <c r="J27" s="28">
        <f t="shared" si="1"/>
        <v>118</v>
      </c>
      <c r="K27" s="27">
        <v>6</v>
      </c>
      <c r="L27" s="27">
        <v>72</v>
      </c>
      <c r="M27" s="27">
        <v>1</v>
      </c>
      <c r="N27" s="28">
        <f t="shared" si="2"/>
        <v>79</v>
      </c>
      <c r="O27" s="28">
        <f t="shared" si="3"/>
        <v>39</v>
      </c>
      <c r="P27" s="28">
        <f t="shared" si="4"/>
        <v>20</v>
      </c>
      <c r="Q27" s="27">
        <v>-17</v>
      </c>
      <c r="R27" s="28">
        <f t="shared" si="5"/>
        <v>3458</v>
      </c>
      <c r="S27" s="29">
        <f t="shared" si="6"/>
        <v>6.943439895848401</v>
      </c>
      <c r="T27" s="29">
        <f t="shared" si="7"/>
        <v>12.440329813395053</v>
      </c>
      <c r="U27" s="29">
        <f t="shared" si="8"/>
        <v>11.283089830753653</v>
      </c>
      <c r="V27" s="29">
        <f t="shared" si="9"/>
        <v>6.654129900188051</v>
      </c>
      <c r="W27" s="29">
        <f t="shared" si="10"/>
        <v>2.8930999566035007</v>
      </c>
      <c r="X27" s="29">
        <f t="shared" si="11"/>
        <v>1.7358599739621003</v>
      </c>
      <c r="Y27" s="29">
        <f t="shared" si="12"/>
        <v>-5.4968899175466515</v>
      </c>
      <c r="Z27" s="29">
        <f t="shared" si="13"/>
        <v>5.786199913207001</v>
      </c>
    </row>
    <row r="28" spans="1:26" ht="12">
      <c r="A28" s="1">
        <v>51022</v>
      </c>
      <c r="B28" s="1" t="s">
        <v>56</v>
      </c>
      <c r="C28" s="30">
        <v>3403</v>
      </c>
      <c r="D28" s="30">
        <v>33</v>
      </c>
      <c r="E28" s="30">
        <v>40</v>
      </c>
      <c r="F28" s="28">
        <f t="shared" si="0"/>
        <v>-7</v>
      </c>
      <c r="G28" s="30">
        <v>9</v>
      </c>
      <c r="H28" s="30">
        <v>161</v>
      </c>
      <c r="I28" s="30">
        <v>0</v>
      </c>
      <c r="J28" s="28">
        <f t="shared" si="1"/>
        <v>170</v>
      </c>
      <c r="K28" s="30">
        <v>13</v>
      </c>
      <c r="L28" s="30">
        <v>121</v>
      </c>
      <c r="M28" s="30">
        <v>12</v>
      </c>
      <c r="N28" s="28">
        <f t="shared" si="2"/>
        <v>146</v>
      </c>
      <c r="O28" s="28">
        <f t="shared" si="3"/>
        <v>24</v>
      </c>
      <c r="P28" s="28">
        <f t="shared" si="4"/>
        <v>17</v>
      </c>
      <c r="Q28" s="30">
        <v>13</v>
      </c>
      <c r="R28" s="28">
        <f t="shared" si="5"/>
        <v>3433</v>
      </c>
      <c r="S28" s="29">
        <f t="shared" si="6"/>
        <v>9.654768870684611</v>
      </c>
      <c r="T28" s="29">
        <f t="shared" si="7"/>
        <v>11.702750146284377</v>
      </c>
      <c r="U28" s="29">
        <f t="shared" si="8"/>
        <v>7.021650087770626</v>
      </c>
      <c r="V28" s="29">
        <f t="shared" si="9"/>
        <v>11.702750146284377</v>
      </c>
      <c r="W28" s="29">
        <f t="shared" si="10"/>
        <v>-1.1702750146284377</v>
      </c>
      <c r="X28" s="29">
        <f t="shared" si="11"/>
        <v>-3.510825043885313</v>
      </c>
      <c r="Y28" s="29">
        <f t="shared" si="12"/>
        <v>-2.047981275599766</v>
      </c>
      <c r="Z28" s="29">
        <f t="shared" si="13"/>
        <v>4.973668812170859</v>
      </c>
    </row>
    <row r="29" spans="1:26" ht="12">
      <c r="A29" s="1">
        <v>51025</v>
      </c>
      <c r="B29" s="1" t="s">
        <v>57</v>
      </c>
      <c r="C29" s="27">
        <v>8729</v>
      </c>
      <c r="D29" s="27">
        <v>50</v>
      </c>
      <c r="E29" s="27">
        <v>115</v>
      </c>
      <c r="F29" s="28">
        <f t="shared" si="0"/>
        <v>-65</v>
      </c>
      <c r="G29" s="27">
        <v>28</v>
      </c>
      <c r="H29" s="27">
        <v>231</v>
      </c>
      <c r="I29" s="27">
        <v>1</v>
      </c>
      <c r="J29" s="28">
        <f t="shared" si="1"/>
        <v>260</v>
      </c>
      <c r="K29" s="27">
        <v>11</v>
      </c>
      <c r="L29" s="27">
        <v>223</v>
      </c>
      <c r="M29" s="27">
        <v>24</v>
      </c>
      <c r="N29" s="28">
        <f t="shared" si="2"/>
        <v>258</v>
      </c>
      <c r="O29" s="28">
        <f t="shared" si="3"/>
        <v>2</v>
      </c>
      <c r="P29" s="28">
        <f t="shared" si="4"/>
        <v>-63</v>
      </c>
      <c r="Q29" s="27">
        <v>-40</v>
      </c>
      <c r="R29" s="28">
        <f t="shared" si="5"/>
        <v>8626</v>
      </c>
      <c r="S29" s="29">
        <f t="shared" si="6"/>
        <v>5.762028233938346</v>
      </c>
      <c r="T29" s="29">
        <f t="shared" si="7"/>
        <v>13.252664938058196</v>
      </c>
      <c r="U29" s="29">
        <f t="shared" si="8"/>
        <v>0.23048112935753384</v>
      </c>
      <c r="V29" s="29">
        <f t="shared" si="9"/>
        <v>0.9219245174301354</v>
      </c>
      <c r="W29" s="29">
        <f t="shared" si="10"/>
        <v>1.9590895995390376</v>
      </c>
      <c r="X29" s="29">
        <f t="shared" si="11"/>
        <v>-2.6505329876116392</v>
      </c>
      <c r="Y29" s="29">
        <f t="shared" si="12"/>
        <v>-7.49063670411985</v>
      </c>
      <c r="Z29" s="29">
        <f t="shared" si="13"/>
        <v>-7.260155574762317</v>
      </c>
    </row>
    <row r="30" spans="1:26" ht="12">
      <c r="A30" s="1">
        <v>51023</v>
      </c>
      <c r="B30" s="1" t="s">
        <v>58</v>
      </c>
      <c r="C30" s="30">
        <v>535</v>
      </c>
      <c r="D30" s="30">
        <v>2</v>
      </c>
      <c r="E30" s="30">
        <v>7</v>
      </c>
      <c r="F30" s="28">
        <f t="shared" si="0"/>
        <v>-5</v>
      </c>
      <c r="G30" s="30">
        <v>3</v>
      </c>
      <c r="H30" s="30">
        <v>25</v>
      </c>
      <c r="I30" s="30">
        <v>0</v>
      </c>
      <c r="J30" s="28">
        <f t="shared" si="1"/>
        <v>28</v>
      </c>
      <c r="K30" s="30">
        <v>0</v>
      </c>
      <c r="L30" s="30">
        <v>23</v>
      </c>
      <c r="M30" s="30">
        <v>13</v>
      </c>
      <c r="N30" s="28">
        <f t="shared" si="2"/>
        <v>36</v>
      </c>
      <c r="O30" s="28">
        <f t="shared" si="3"/>
        <v>-8</v>
      </c>
      <c r="P30" s="28">
        <f t="shared" si="4"/>
        <v>-13</v>
      </c>
      <c r="Q30" s="30">
        <v>-1</v>
      </c>
      <c r="R30" s="28">
        <f t="shared" si="5"/>
        <v>521</v>
      </c>
      <c r="S30" s="29">
        <f t="shared" si="6"/>
        <v>3.787878787878788</v>
      </c>
      <c r="T30" s="29">
        <f t="shared" si="7"/>
        <v>13.257575757575758</v>
      </c>
      <c r="U30" s="29">
        <f t="shared" si="8"/>
        <v>-15.151515151515152</v>
      </c>
      <c r="V30" s="29">
        <f t="shared" si="9"/>
        <v>3.787878787878788</v>
      </c>
      <c r="W30" s="29">
        <f t="shared" si="10"/>
        <v>5.681818181818182</v>
      </c>
      <c r="X30" s="29">
        <f t="shared" si="11"/>
        <v>-24.62121212121212</v>
      </c>
      <c r="Y30" s="29">
        <f t="shared" si="12"/>
        <v>-9.46969696969697</v>
      </c>
      <c r="Z30" s="29">
        <f t="shared" si="13"/>
        <v>-24.62121212121212</v>
      </c>
    </row>
    <row r="31" spans="1:26" ht="12">
      <c r="A31" s="1">
        <v>51024</v>
      </c>
      <c r="B31" s="1" t="s">
        <v>59</v>
      </c>
      <c r="C31" s="27">
        <v>1721</v>
      </c>
      <c r="D31" s="27">
        <v>18</v>
      </c>
      <c r="E31" s="27">
        <v>30</v>
      </c>
      <c r="F31" s="28">
        <f t="shared" si="0"/>
        <v>-12</v>
      </c>
      <c r="G31" s="27">
        <v>8</v>
      </c>
      <c r="H31" s="27">
        <v>53</v>
      </c>
      <c r="I31" s="27">
        <v>0</v>
      </c>
      <c r="J31" s="28">
        <f t="shared" si="1"/>
        <v>61</v>
      </c>
      <c r="K31" s="27">
        <v>1</v>
      </c>
      <c r="L31" s="27">
        <v>44</v>
      </c>
      <c r="M31" s="27">
        <v>2</v>
      </c>
      <c r="N31" s="28">
        <f t="shared" si="2"/>
        <v>47</v>
      </c>
      <c r="O31" s="28">
        <f t="shared" si="3"/>
        <v>14</v>
      </c>
      <c r="P31" s="28">
        <f t="shared" si="4"/>
        <v>2</v>
      </c>
      <c r="Q31" s="27">
        <v>-5</v>
      </c>
      <c r="R31" s="28">
        <f t="shared" si="5"/>
        <v>1718</v>
      </c>
      <c r="S31" s="29">
        <f t="shared" si="6"/>
        <v>10.468159348647864</v>
      </c>
      <c r="T31" s="29">
        <f t="shared" si="7"/>
        <v>17.446932247746435</v>
      </c>
      <c r="U31" s="29">
        <f t="shared" si="8"/>
        <v>8.141901715615004</v>
      </c>
      <c r="V31" s="29">
        <f t="shared" si="9"/>
        <v>5.234079674323932</v>
      </c>
      <c r="W31" s="29">
        <f t="shared" si="10"/>
        <v>4.070950857807502</v>
      </c>
      <c r="X31" s="29">
        <f t="shared" si="11"/>
        <v>-1.163128816516429</v>
      </c>
      <c r="Y31" s="29">
        <f t="shared" si="12"/>
        <v>-6.978772899098575</v>
      </c>
      <c r="Z31" s="29">
        <f t="shared" si="13"/>
        <v>1.163128816516429</v>
      </c>
    </row>
    <row r="32" spans="1:26" ht="12">
      <c r="A32" s="1">
        <v>51026</v>
      </c>
      <c r="B32" s="1" t="s">
        <v>60</v>
      </c>
      <c r="C32" s="30">
        <v>23890</v>
      </c>
      <c r="D32" s="30">
        <v>175</v>
      </c>
      <c r="E32" s="30">
        <v>302</v>
      </c>
      <c r="F32" s="28">
        <f t="shared" si="0"/>
        <v>-127</v>
      </c>
      <c r="G32" s="30">
        <v>167</v>
      </c>
      <c r="H32" s="30">
        <v>563</v>
      </c>
      <c r="I32" s="30">
        <v>14</v>
      </c>
      <c r="J32" s="28">
        <f t="shared" si="1"/>
        <v>744</v>
      </c>
      <c r="K32" s="30">
        <v>72</v>
      </c>
      <c r="L32" s="30">
        <v>560</v>
      </c>
      <c r="M32" s="30">
        <v>46</v>
      </c>
      <c r="N32" s="28">
        <f t="shared" si="2"/>
        <v>678</v>
      </c>
      <c r="O32" s="28">
        <f t="shared" si="3"/>
        <v>66</v>
      </c>
      <c r="P32" s="28">
        <f t="shared" si="4"/>
        <v>-61</v>
      </c>
      <c r="Q32" s="30">
        <v>332</v>
      </c>
      <c r="R32" s="28">
        <f t="shared" si="5"/>
        <v>24161</v>
      </c>
      <c r="S32" s="29">
        <f t="shared" si="6"/>
        <v>7.2839274937046055</v>
      </c>
      <c r="T32" s="29">
        <f t="shared" si="7"/>
        <v>12.56997773199309</v>
      </c>
      <c r="U32" s="29">
        <f t="shared" si="8"/>
        <v>2.7470812261971655</v>
      </c>
      <c r="V32" s="29">
        <f t="shared" si="9"/>
        <v>0.12486732846350752</v>
      </c>
      <c r="W32" s="29">
        <f t="shared" si="10"/>
        <v>3.9541320680110714</v>
      </c>
      <c r="X32" s="29">
        <f t="shared" si="11"/>
        <v>-1.3319181702774137</v>
      </c>
      <c r="Y32" s="29">
        <f t="shared" si="12"/>
        <v>-5.286050238288485</v>
      </c>
      <c r="Z32" s="29">
        <f t="shared" si="13"/>
        <v>-2.5389690120913198</v>
      </c>
    </row>
    <row r="33" spans="1:26" ht="12">
      <c r="A33" s="1">
        <v>51027</v>
      </c>
      <c r="B33" s="1" t="s">
        <v>61</v>
      </c>
      <c r="C33" s="27">
        <v>872</v>
      </c>
      <c r="D33" s="27">
        <v>5</v>
      </c>
      <c r="E33" s="27">
        <v>18</v>
      </c>
      <c r="F33" s="28">
        <f t="shared" si="0"/>
        <v>-13</v>
      </c>
      <c r="G33" s="27">
        <v>2</v>
      </c>
      <c r="H33" s="27">
        <v>17</v>
      </c>
      <c r="I33" s="27">
        <v>0</v>
      </c>
      <c r="J33" s="28">
        <f t="shared" si="1"/>
        <v>19</v>
      </c>
      <c r="K33" s="27">
        <v>3</v>
      </c>
      <c r="L33" s="27">
        <v>25</v>
      </c>
      <c r="M33" s="27">
        <v>2</v>
      </c>
      <c r="N33" s="28">
        <f t="shared" si="2"/>
        <v>30</v>
      </c>
      <c r="O33" s="28">
        <f t="shared" si="3"/>
        <v>-11</v>
      </c>
      <c r="P33" s="28">
        <f t="shared" si="4"/>
        <v>-24</v>
      </c>
      <c r="Q33" s="27">
        <v>-3</v>
      </c>
      <c r="R33" s="28">
        <f t="shared" si="5"/>
        <v>845</v>
      </c>
      <c r="S33" s="29">
        <f t="shared" si="6"/>
        <v>5.824111822947001</v>
      </c>
      <c r="T33" s="29">
        <f t="shared" si="7"/>
        <v>20.966802562609203</v>
      </c>
      <c r="U33" s="29">
        <f t="shared" si="8"/>
        <v>-12.8130460104834</v>
      </c>
      <c r="V33" s="29">
        <f t="shared" si="9"/>
        <v>-9.318578916715202</v>
      </c>
      <c r="W33" s="29">
        <f t="shared" si="10"/>
        <v>-1.1648223645894002</v>
      </c>
      <c r="X33" s="29">
        <f t="shared" si="11"/>
        <v>-2.3296447291788005</v>
      </c>
      <c r="Y33" s="29">
        <f t="shared" si="12"/>
        <v>-15.142690739662202</v>
      </c>
      <c r="Z33" s="29">
        <f t="shared" si="13"/>
        <v>-27.955736750145604</v>
      </c>
    </row>
    <row r="34" spans="1:26" ht="12">
      <c r="A34" s="1">
        <v>51030</v>
      </c>
      <c r="B34" s="1" t="s">
        <v>62</v>
      </c>
      <c r="C34" s="30">
        <v>3075</v>
      </c>
      <c r="D34" s="30">
        <v>14</v>
      </c>
      <c r="E34" s="30">
        <v>41</v>
      </c>
      <c r="F34" s="28">
        <f t="shared" si="0"/>
        <v>-27</v>
      </c>
      <c r="G34" s="30">
        <v>14</v>
      </c>
      <c r="H34" s="30">
        <v>44</v>
      </c>
      <c r="I34" s="30">
        <v>0</v>
      </c>
      <c r="J34" s="28">
        <f t="shared" si="1"/>
        <v>58</v>
      </c>
      <c r="K34" s="30">
        <v>22</v>
      </c>
      <c r="L34" s="30">
        <v>47</v>
      </c>
      <c r="M34" s="30">
        <v>1</v>
      </c>
      <c r="N34" s="28">
        <f t="shared" si="2"/>
        <v>70</v>
      </c>
      <c r="O34" s="28">
        <f t="shared" si="3"/>
        <v>-12</v>
      </c>
      <c r="P34" s="28">
        <f t="shared" si="4"/>
        <v>-39</v>
      </c>
      <c r="Q34" s="30">
        <v>-21</v>
      </c>
      <c r="R34" s="28">
        <f t="shared" si="5"/>
        <v>3015</v>
      </c>
      <c r="S34" s="29">
        <f t="shared" si="6"/>
        <v>4.597701149425287</v>
      </c>
      <c r="T34" s="29">
        <f t="shared" si="7"/>
        <v>13.464696223316913</v>
      </c>
      <c r="U34" s="29">
        <f t="shared" si="8"/>
        <v>-3.940886699507389</v>
      </c>
      <c r="V34" s="29">
        <f t="shared" si="9"/>
        <v>-0.9852216748768472</v>
      </c>
      <c r="W34" s="29">
        <f t="shared" si="10"/>
        <v>-2.6272577996715927</v>
      </c>
      <c r="X34" s="29">
        <f t="shared" si="11"/>
        <v>-0.3284072249589491</v>
      </c>
      <c r="Y34" s="29">
        <f t="shared" si="12"/>
        <v>-8.866995073891626</v>
      </c>
      <c r="Z34" s="29">
        <f t="shared" si="13"/>
        <v>-12.807881773399014</v>
      </c>
    </row>
    <row r="35" spans="1:26" ht="12">
      <c r="A35" s="1">
        <v>51031</v>
      </c>
      <c r="B35" s="1" t="s">
        <v>63</v>
      </c>
      <c r="C35" s="27">
        <v>6089</v>
      </c>
      <c r="D35" s="27">
        <v>24</v>
      </c>
      <c r="E35" s="27">
        <v>77</v>
      </c>
      <c r="F35" s="28">
        <f t="shared" si="0"/>
        <v>-53</v>
      </c>
      <c r="G35" s="27">
        <v>13</v>
      </c>
      <c r="H35" s="27">
        <v>135</v>
      </c>
      <c r="I35" s="27">
        <v>2</v>
      </c>
      <c r="J35" s="28">
        <f t="shared" si="1"/>
        <v>150</v>
      </c>
      <c r="K35" s="27">
        <v>18</v>
      </c>
      <c r="L35" s="27">
        <v>136</v>
      </c>
      <c r="M35" s="27">
        <v>38</v>
      </c>
      <c r="N35" s="28">
        <f t="shared" si="2"/>
        <v>192</v>
      </c>
      <c r="O35" s="28">
        <f t="shared" si="3"/>
        <v>-42</v>
      </c>
      <c r="P35" s="28">
        <f t="shared" si="4"/>
        <v>-95</v>
      </c>
      <c r="Q35" s="27">
        <v>-37</v>
      </c>
      <c r="R35" s="28">
        <f t="shared" si="5"/>
        <v>5957</v>
      </c>
      <c r="S35" s="29">
        <f t="shared" si="6"/>
        <v>3.9847252199900383</v>
      </c>
      <c r="T35" s="29">
        <f t="shared" si="7"/>
        <v>12.78432674746804</v>
      </c>
      <c r="U35" s="29">
        <f t="shared" si="8"/>
        <v>-6.973269134982567</v>
      </c>
      <c r="V35" s="29">
        <f t="shared" si="9"/>
        <v>-0.1660302174995849</v>
      </c>
      <c r="W35" s="29">
        <f t="shared" si="10"/>
        <v>-0.8301510874979245</v>
      </c>
      <c r="X35" s="29">
        <f t="shared" si="11"/>
        <v>-5.977087829985057</v>
      </c>
      <c r="Y35" s="29">
        <f t="shared" si="12"/>
        <v>-8.799601527478002</v>
      </c>
      <c r="Z35" s="29">
        <f t="shared" si="13"/>
        <v>-15.772870662460567</v>
      </c>
    </row>
    <row r="36" spans="1:26" ht="12">
      <c r="A36" s="1">
        <v>51041</v>
      </c>
      <c r="B36" s="1" t="s">
        <v>64</v>
      </c>
      <c r="C36" s="30">
        <v>5582</v>
      </c>
      <c r="D36" s="30">
        <v>27</v>
      </c>
      <c r="E36" s="30">
        <v>103</v>
      </c>
      <c r="F36" s="28">
        <f t="shared" si="0"/>
        <v>-76</v>
      </c>
      <c r="G36" s="30">
        <v>34</v>
      </c>
      <c r="H36" s="30">
        <v>145</v>
      </c>
      <c r="I36" s="30">
        <v>0</v>
      </c>
      <c r="J36" s="28">
        <f t="shared" si="1"/>
        <v>179</v>
      </c>
      <c r="K36" s="30">
        <v>40</v>
      </c>
      <c r="L36" s="30">
        <v>111</v>
      </c>
      <c r="M36" s="30">
        <v>27</v>
      </c>
      <c r="N36" s="28">
        <f t="shared" si="2"/>
        <v>178</v>
      </c>
      <c r="O36" s="28">
        <f t="shared" si="3"/>
        <v>1</v>
      </c>
      <c r="P36" s="28">
        <f t="shared" si="4"/>
        <v>-75</v>
      </c>
      <c r="Q36" s="30">
        <v>-38</v>
      </c>
      <c r="R36" s="28">
        <f t="shared" si="5"/>
        <v>5469</v>
      </c>
      <c r="S36" s="29">
        <f t="shared" si="6"/>
        <v>4.886435616686273</v>
      </c>
      <c r="T36" s="29">
        <f t="shared" si="7"/>
        <v>18.64084698217356</v>
      </c>
      <c r="U36" s="29">
        <f t="shared" si="8"/>
        <v>0.1809790969143064</v>
      </c>
      <c r="V36" s="29">
        <f t="shared" si="9"/>
        <v>6.1532892950864175</v>
      </c>
      <c r="W36" s="29">
        <f t="shared" si="10"/>
        <v>-1.0858745814858384</v>
      </c>
      <c r="X36" s="29">
        <f t="shared" si="11"/>
        <v>-4.886435616686273</v>
      </c>
      <c r="Y36" s="29">
        <f t="shared" si="12"/>
        <v>-13.754411365487286</v>
      </c>
      <c r="Z36" s="29">
        <f t="shared" si="13"/>
        <v>-13.57343226857298</v>
      </c>
    </row>
    <row r="37" spans="1:26" ht="12">
      <c r="A37" s="1">
        <v>51033</v>
      </c>
      <c r="B37" s="1" t="s">
        <v>65</v>
      </c>
      <c r="C37" s="27">
        <v>16800</v>
      </c>
      <c r="D37" s="27">
        <v>103</v>
      </c>
      <c r="E37" s="27">
        <v>237</v>
      </c>
      <c r="F37" s="28">
        <f t="shared" si="0"/>
        <v>-134</v>
      </c>
      <c r="G37" s="27">
        <v>97</v>
      </c>
      <c r="H37" s="27">
        <v>456</v>
      </c>
      <c r="I37" s="27">
        <v>1</v>
      </c>
      <c r="J37" s="28">
        <f t="shared" si="1"/>
        <v>554</v>
      </c>
      <c r="K37" s="27">
        <v>54</v>
      </c>
      <c r="L37" s="27">
        <v>434</v>
      </c>
      <c r="M37" s="27">
        <v>3</v>
      </c>
      <c r="N37" s="28">
        <f t="shared" si="2"/>
        <v>491</v>
      </c>
      <c r="O37" s="28">
        <f t="shared" si="3"/>
        <v>63</v>
      </c>
      <c r="P37" s="28">
        <f t="shared" si="4"/>
        <v>-71</v>
      </c>
      <c r="Q37" s="27">
        <v>-92</v>
      </c>
      <c r="R37" s="28">
        <f t="shared" si="5"/>
        <v>16637</v>
      </c>
      <c r="S37" s="29">
        <f t="shared" si="6"/>
        <v>6.160839788258516</v>
      </c>
      <c r="T37" s="29">
        <f t="shared" si="7"/>
        <v>14.175912910847265</v>
      </c>
      <c r="U37" s="29">
        <f t="shared" si="8"/>
        <v>3.7682806471872476</v>
      </c>
      <c r="V37" s="29">
        <f t="shared" si="9"/>
        <v>1.3159075275891976</v>
      </c>
      <c r="W37" s="29">
        <f t="shared" si="10"/>
        <v>2.5720010766516133</v>
      </c>
      <c r="X37" s="29">
        <f t="shared" si="11"/>
        <v>-0.11962795705356342</v>
      </c>
      <c r="Y37" s="29">
        <f t="shared" si="12"/>
        <v>-8.015073122588749</v>
      </c>
      <c r="Z37" s="29">
        <f t="shared" si="13"/>
        <v>-4.246792475401501</v>
      </c>
    </row>
    <row r="38" spans="1:26" ht="12">
      <c r="A38" s="1">
        <v>51034</v>
      </c>
      <c r="B38" s="1" t="s">
        <v>66</v>
      </c>
      <c r="C38" s="30">
        <v>15521</v>
      </c>
      <c r="D38" s="30">
        <v>99</v>
      </c>
      <c r="E38" s="30">
        <v>247</v>
      </c>
      <c r="F38" s="28">
        <f t="shared" si="0"/>
        <v>-148</v>
      </c>
      <c r="G38" s="30">
        <v>95</v>
      </c>
      <c r="H38" s="30">
        <v>244</v>
      </c>
      <c r="I38" s="30">
        <v>17</v>
      </c>
      <c r="J38" s="28">
        <f t="shared" si="1"/>
        <v>356</v>
      </c>
      <c r="K38" s="30">
        <v>116</v>
      </c>
      <c r="L38" s="30">
        <v>302</v>
      </c>
      <c r="M38" s="30">
        <v>16</v>
      </c>
      <c r="N38" s="28">
        <f t="shared" si="2"/>
        <v>434</v>
      </c>
      <c r="O38" s="28">
        <f t="shared" si="3"/>
        <v>-78</v>
      </c>
      <c r="P38" s="28">
        <f t="shared" si="4"/>
        <v>-226</v>
      </c>
      <c r="Q38" s="30">
        <v>149</v>
      </c>
      <c r="R38" s="28">
        <f t="shared" si="5"/>
        <v>15444</v>
      </c>
      <c r="S38" s="29">
        <f t="shared" si="6"/>
        <v>6.394316163410302</v>
      </c>
      <c r="T38" s="29">
        <f t="shared" si="7"/>
        <v>15.953495882447925</v>
      </c>
      <c r="U38" s="29">
        <f t="shared" si="8"/>
        <v>-5.03794606814145</v>
      </c>
      <c r="V38" s="29">
        <f t="shared" si="9"/>
        <v>-3.7461650250282577</v>
      </c>
      <c r="W38" s="29">
        <f t="shared" si="10"/>
        <v>-1.356370095268852</v>
      </c>
      <c r="X38" s="29">
        <f t="shared" si="11"/>
        <v>0.06458905215565962</v>
      </c>
      <c r="Y38" s="29">
        <f t="shared" si="12"/>
        <v>-9.559179719037624</v>
      </c>
      <c r="Z38" s="29">
        <f t="shared" si="13"/>
        <v>-14.597125787179072</v>
      </c>
    </row>
    <row r="39" spans="1:26" ht="12">
      <c r="A39" s="1">
        <v>51035</v>
      </c>
      <c r="B39" s="1" t="s">
        <v>67</v>
      </c>
      <c r="C39" s="27">
        <v>1249</v>
      </c>
      <c r="D39" s="27">
        <v>6</v>
      </c>
      <c r="E39" s="27">
        <v>24</v>
      </c>
      <c r="F39" s="28">
        <f t="shared" si="0"/>
        <v>-18</v>
      </c>
      <c r="G39" s="27">
        <v>7</v>
      </c>
      <c r="H39" s="27">
        <v>31</v>
      </c>
      <c r="I39" s="27">
        <v>0</v>
      </c>
      <c r="J39" s="28">
        <f t="shared" si="1"/>
        <v>38</v>
      </c>
      <c r="K39" s="27">
        <v>8</v>
      </c>
      <c r="L39" s="27">
        <v>30</v>
      </c>
      <c r="M39" s="27">
        <v>1</v>
      </c>
      <c r="N39" s="28">
        <f t="shared" si="2"/>
        <v>39</v>
      </c>
      <c r="O39" s="28">
        <f t="shared" si="3"/>
        <v>-1</v>
      </c>
      <c r="P39" s="28">
        <f t="shared" si="4"/>
        <v>-19</v>
      </c>
      <c r="Q39" s="27">
        <v>-3</v>
      </c>
      <c r="R39" s="28">
        <f t="shared" si="5"/>
        <v>1227</v>
      </c>
      <c r="S39" s="29">
        <f t="shared" si="6"/>
        <v>4.846526655896607</v>
      </c>
      <c r="T39" s="29">
        <f t="shared" si="7"/>
        <v>19.38610662358643</v>
      </c>
      <c r="U39" s="29">
        <f t="shared" si="8"/>
        <v>-0.8077544426494346</v>
      </c>
      <c r="V39" s="29">
        <f t="shared" si="9"/>
        <v>0.8077544426494346</v>
      </c>
      <c r="W39" s="29">
        <f t="shared" si="10"/>
        <v>-0.8077544426494346</v>
      </c>
      <c r="X39" s="29">
        <f t="shared" si="11"/>
        <v>-0.8077544426494346</v>
      </c>
      <c r="Y39" s="29">
        <f t="shared" si="12"/>
        <v>-14.539579967689823</v>
      </c>
      <c r="Z39" s="29">
        <f t="shared" si="13"/>
        <v>-15.347334410339256</v>
      </c>
    </row>
    <row r="40" spans="1:26" ht="12">
      <c r="A40" s="1">
        <v>51037</v>
      </c>
      <c r="B40" s="1" t="s">
        <v>68</v>
      </c>
      <c r="C40" s="30">
        <v>6375</v>
      </c>
      <c r="D40" s="30">
        <v>40</v>
      </c>
      <c r="E40" s="30">
        <v>67</v>
      </c>
      <c r="F40" s="28">
        <f t="shared" si="0"/>
        <v>-27</v>
      </c>
      <c r="G40" s="30">
        <v>30</v>
      </c>
      <c r="H40" s="30">
        <v>233</v>
      </c>
      <c r="I40" s="30">
        <v>3</v>
      </c>
      <c r="J40" s="28">
        <f t="shared" si="1"/>
        <v>266</v>
      </c>
      <c r="K40" s="30">
        <v>16</v>
      </c>
      <c r="L40" s="30">
        <v>242</v>
      </c>
      <c r="M40" s="30">
        <v>26</v>
      </c>
      <c r="N40" s="28">
        <f t="shared" si="2"/>
        <v>284</v>
      </c>
      <c r="O40" s="28">
        <f t="shared" si="3"/>
        <v>-18</v>
      </c>
      <c r="P40" s="28">
        <f t="shared" si="4"/>
        <v>-45</v>
      </c>
      <c r="Q40" s="30">
        <v>-33</v>
      </c>
      <c r="R40" s="28">
        <f t="shared" si="5"/>
        <v>6297</v>
      </c>
      <c r="S40" s="29">
        <f t="shared" si="6"/>
        <v>6.313131313131313</v>
      </c>
      <c r="T40" s="29">
        <f t="shared" si="7"/>
        <v>10.57449494949495</v>
      </c>
      <c r="U40" s="29">
        <f t="shared" si="8"/>
        <v>-2.840909090909091</v>
      </c>
      <c r="V40" s="29">
        <f t="shared" si="9"/>
        <v>-1.4204545454545454</v>
      </c>
      <c r="W40" s="29">
        <f t="shared" si="10"/>
        <v>2.2095959595959593</v>
      </c>
      <c r="X40" s="29">
        <f t="shared" si="11"/>
        <v>-3.630050505050505</v>
      </c>
      <c r="Y40" s="29">
        <f t="shared" si="12"/>
        <v>-4.261363636363636</v>
      </c>
      <c r="Z40" s="29">
        <f t="shared" si="13"/>
        <v>-7.102272727272727</v>
      </c>
    </row>
    <row r="41" spans="1:26" ht="12">
      <c r="A41" s="1">
        <v>51038</v>
      </c>
      <c r="B41" s="1" t="s">
        <v>69</v>
      </c>
      <c r="C41" s="27">
        <v>999</v>
      </c>
      <c r="D41" s="27">
        <v>4</v>
      </c>
      <c r="E41" s="27">
        <v>20</v>
      </c>
      <c r="F41" s="28">
        <f t="shared" si="0"/>
        <v>-16</v>
      </c>
      <c r="G41" s="27">
        <v>4</v>
      </c>
      <c r="H41" s="27">
        <v>34</v>
      </c>
      <c r="I41" s="27">
        <v>0</v>
      </c>
      <c r="J41" s="28">
        <f t="shared" si="1"/>
        <v>38</v>
      </c>
      <c r="K41" s="27">
        <v>0</v>
      </c>
      <c r="L41" s="27">
        <v>31</v>
      </c>
      <c r="M41" s="27">
        <v>12</v>
      </c>
      <c r="N41" s="28">
        <f t="shared" si="2"/>
        <v>43</v>
      </c>
      <c r="O41" s="28">
        <f t="shared" si="3"/>
        <v>-5</v>
      </c>
      <c r="P41" s="28">
        <f t="shared" si="4"/>
        <v>-21</v>
      </c>
      <c r="Q41" s="27">
        <v>2</v>
      </c>
      <c r="R41" s="28">
        <f t="shared" si="5"/>
        <v>980</v>
      </c>
      <c r="S41" s="29">
        <f t="shared" si="6"/>
        <v>4.04244567963618</v>
      </c>
      <c r="T41" s="29">
        <f t="shared" si="7"/>
        <v>20.2122283981809</v>
      </c>
      <c r="U41" s="29">
        <f t="shared" si="8"/>
        <v>-5.053057099545225</v>
      </c>
      <c r="V41" s="29">
        <f t="shared" si="9"/>
        <v>3.031834259727135</v>
      </c>
      <c r="W41" s="29">
        <f t="shared" si="10"/>
        <v>4.04244567963618</v>
      </c>
      <c r="X41" s="29">
        <f t="shared" si="11"/>
        <v>-12.12733703890854</v>
      </c>
      <c r="Y41" s="29">
        <f t="shared" si="12"/>
        <v>-16.16978271854472</v>
      </c>
      <c r="Z41" s="29">
        <f t="shared" si="13"/>
        <v>-21.222839818089945</v>
      </c>
    </row>
    <row r="42" spans="1:26" ht="12">
      <c r="A42" s="1">
        <v>51039</v>
      </c>
      <c r="B42" s="1" t="s">
        <v>70</v>
      </c>
      <c r="C42" s="30">
        <v>12198</v>
      </c>
      <c r="D42" s="30">
        <v>69</v>
      </c>
      <c r="E42" s="30">
        <v>172</v>
      </c>
      <c r="F42" s="28">
        <f t="shared" si="0"/>
        <v>-103</v>
      </c>
      <c r="G42" s="30">
        <v>31</v>
      </c>
      <c r="H42" s="30">
        <v>331</v>
      </c>
      <c r="I42" s="30">
        <v>5</v>
      </c>
      <c r="J42" s="28">
        <f t="shared" si="1"/>
        <v>367</v>
      </c>
      <c r="K42" s="30">
        <v>32</v>
      </c>
      <c r="L42" s="30">
        <v>281</v>
      </c>
      <c r="M42" s="30">
        <v>26</v>
      </c>
      <c r="N42" s="28">
        <f t="shared" si="2"/>
        <v>339</v>
      </c>
      <c r="O42" s="28">
        <f t="shared" si="3"/>
        <v>28</v>
      </c>
      <c r="P42" s="28">
        <f t="shared" si="4"/>
        <v>-75</v>
      </c>
      <c r="Q42" s="30">
        <v>-18</v>
      </c>
      <c r="R42" s="28">
        <f t="shared" si="5"/>
        <v>12105</v>
      </c>
      <c r="S42" s="29">
        <f t="shared" si="6"/>
        <v>5.678311319590174</v>
      </c>
      <c r="T42" s="29">
        <f t="shared" si="7"/>
        <v>14.154631115500143</v>
      </c>
      <c r="U42" s="29">
        <f t="shared" si="8"/>
        <v>2.3042422746163025</v>
      </c>
      <c r="V42" s="29">
        <f t="shared" si="9"/>
        <v>4.114718347529111</v>
      </c>
      <c r="W42" s="29">
        <f t="shared" si="10"/>
        <v>-0.08229436695058223</v>
      </c>
      <c r="X42" s="29">
        <f t="shared" si="11"/>
        <v>-1.7281817059622269</v>
      </c>
      <c r="Y42" s="29">
        <f t="shared" si="12"/>
        <v>-8.47631979590997</v>
      </c>
      <c r="Z42" s="29">
        <f t="shared" si="13"/>
        <v>-6.172077521293668</v>
      </c>
    </row>
    <row r="43" spans="1:26" ht="12">
      <c r="A43" s="31"/>
      <c r="B43" s="31" t="s">
        <v>36</v>
      </c>
      <c r="C43" s="32">
        <f>SUM(C7:C42)</f>
        <v>339172</v>
      </c>
      <c r="D43" s="32">
        <f>SUM(D7:D42)</f>
        <v>2155</v>
      </c>
      <c r="E43" s="32">
        <f>SUM(E7:E42)</f>
        <v>4404</v>
      </c>
      <c r="F43" s="32">
        <f t="shared" si="0"/>
        <v>-2249</v>
      </c>
      <c r="G43" s="32">
        <f>SUM(G7:G42)</f>
        <v>1504</v>
      </c>
      <c r="H43" s="32">
        <f>SUM(H7:H42)</f>
        <v>7466</v>
      </c>
      <c r="I43" s="32">
        <f>SUM(I7:I42)</f>
        <v>97</v>
      </c>
      <c r="J43" s="32">
        <f t="shared" si="1"/>
        <v>9067</v>
      </c>
      <c r="K43" s="32">
        <f>SUM(K7:K42)</f>
        <v>1098</v>
      </c>
      <c r="L43" s="32">
        <f>SUM(L7:L42)</f>
        <v>7120</v>
      </c>
      <c r="M43" s="32">
        <f>SUM(M7:M42)</f>
        <v>850</v>
      </c>
      <c r="N43" s="32">
        <f t="shared" si="2"/>
        <v>9068</v>
      </c>
      <c r="O43" s="32">
        <f>SUM(O7:O42)</f>
        <v>-1</v>
      </c>
      <c r="P43" s="32">
        <f t="shared" si="4"/>
        <v>-2250</v>
      </c>
      <c r="Q43" s="32">
        <f>SUM(Q7:Q42)</f>
        <v>-421</v>
      </c>
      <c r="R43" s="32">
        <f>SUM(R7:R42)</f>
        <v>336501</v>
      </c>
      <c r="S43" s="33">
        <f t="shared" si="6"/>
        <v>6.37882526014803</v>
      </c>
      <c r="T43" s="33">
        <f t="shared" si="7"/>
        <v>13.035891622130823</v>
      </c>
      <c r="U43" s="33">
        <f t="shared" si="8"/>
        <v>-0.0029600117216464173</v>
      </c>
      <c r="V43" s="33">
        <f t="shared" si="9"/>
        <v>1.0241640556896605</v>
      </c>
      <c r="W43" s="33">
        <f t="shared" si="10"/>
        <v>1.2017647589884455</v>
      </c>
      <c r="X43" s="33">
        <f t="shared" si="11"/>
        <v>-2.2288888263997526</v>
      </c>
      <c r="Y43" s="33">
        <f t="shared" si="12"/>
        <v>-6.6570663619827934</v>
      </c>
      <c r="Z43" s="33">
        <f t="shared" si="13"/>
        <v>-6.66002637370444</v>
      </c>
    </row>
    <row r="44" ht="12">
      <c r="A44" s="34" t="s">
        <v>71</v>
      </c>
    </row>
  </sheetData>
  <sheetProtection selectLockedCells="1" selectUnlockedCells="1"/>
  <mergeCells count="13">
    <mergeCell ref="D3:F3"/>
    <mergeCell ref="G3:O3"/>
    <mergeCell ref="S3:S6"/>
    <mergeCell ref="T3:T6"/>
    <mergeCell ref="U3:X3"/>
    <mergeCell ref="Y3:Y6"/>
    <mergeCell ref="Z3:Z6"/>
    <mergeCell ref="G4:J4"/>
    <mergeCell ref="K4:N4"/>
    <mergeCell ref="U4:U6"/>
    <mergeCell ref="V4:V6"/>
    <mergeCell ref="W4:W6"/>
    <mergeCell ref="X4:X6"/>
  </mergeCells>
  <printOptions/>
  <pageMargins left="0.7479166666666667" right="0.7479166666666667" top="0.3798611111111111" bottom="0.30972222222222223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workbookViewId="0" topLeftCell="A1">
      <selection activeCell="R7" sqref="R7"/>
    </sheetView>
  </sheetViews>
  <sheetFormatPr defaultColWidth="9.140625" defaultRowHeight="12.75"/>
  <cols>
    <col min="1" max="1" width="5.7109375" style="1" customWidth="1"/>
    <col min="2" max="2" width="20.8515625" style="1" customWidth="1"/>
    <col min="3" max="3" width="10.28125" style="1" customWidth="1"/>
    <col min="4" max="4" width="21.421875" style="1" customWidth="1"/>
    <col min="5" max="5" width="7.28125" style="1" customWidth="1"/>
    <col min="6" max="6" width="6.8515625" style="1" customWidth="1"/>
    <col min="7" max="7" width="5.57421875" style="1" customWidth="1"/>
    <col min="8" max="8" width="6.57421875" style="1" customWidth="1"/>
    <col min="9" max="9" width="6.00390625" style="1" customWidth="1"/>
    <col min="10" max="10" width="5.8515625" style="1" customWidth="1"/>
    <col min="11" max="11" width="5.57421875" style="1" customWidth="1"/>
    <col min="12" max="12" width="6.57421875" style="1" customWidth="1"/>
    <col min="13" max="13" width="8.28125" style="1" customWidth="1"/>
    <col min="14" max="14" width="5.8515625" style="1" customWidth="1"/>
    <col min="15" max="15" width="8.28125" style="1" customWidth="1"/>
    <col min="16" max="17" width="9.57421875" style="1" customWidth="1"/>
    <col min="18" max="18" width="9.7109375" style="1" customWidth="1"/>
    <col min="19" max="19" width="7.140625" style="1" customWidth="1"/>
    <col min="20" max="20" width="8.00390625" style="1" customWidth="1"/>
    <col min="21" max="21" width="9.28125" style="1" customWidth="1"/>
    <col min="22" max="22" width="6.57421875" style="1" customWidth="1"/>
    <col min="23" max="23" width="11.00390625" style="1" customWidth="1"/>
    <col min="24" max="25" width="7.28125" style="1" customWidth="1"/>
    <col min="26" max="26" width="7.00390625" style="1" customWidth="1"/>
    <col min="27" max="16384" width="9.140625" style="1" customWidth="1"/>
  </cols>
  <sheetData>
    <row r="1" spans="1:18" s="5" customFormat="1" ht="12">
      <c r="A1" s="2" t="s">
        <v>284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" customFormat="1" ht="12">
      <c r="A2" s="4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7" customFormat="1" ht="12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6" s="7" customFormat="1" ht="12.75" customHeight="1">
      <c r="A4" s="9"/>
      <c r="B4" s="9"/>
      <c r="C4" s="10"/>
      <c r="D4" s="11" t="s">
        <v>1</v>
      </c>
      <c r="E4" s="11"/>
      <c r="F4" s="11"/>
      <c r="G4" s="11" t="s">
        <v>2</v>
      </c>
      <c r="H4" s="11"/>
      <c r="I4" s="11"/>
      <c r="J4" s="11"/>
      <c r="K4" s="11"/>
      <c r="L4" s="11"/>
      <c r="M4" s="11"/>
      <c r="N4" s="11"/>
      <c r="O4" s="11"/>
      <c r="P4" s="10"/>
      <c r="Q4" s="10"/>
      <c r="R4" s="10"/>
      <c r="S4" s="12" t="s">
        <v>3</v>
      </c>
      <c r="T4" s="12" t="s">
        <v>4</v>
      </c>
      <c r="U4" s="13" t="s">
        <v>5</v>
      </c>
      <c r="V4" s="13"/>
      <c r="W4" s="13"/>
      <c r="X4" s="13"/>
      <c r="Y4" s="12" t="s">
        <v>6</v>
      </c>
      <c r="Z4" s="12" t="s">
        <v>7</v>
      </c>
    </row>
    <row r="5" spans="1:26" s="7" customFormat="1" ht="11.25" customHeight="1">
      <c r="A5" s="14" t="s">
        <v>8</v>
      </c>
      <c r="B5" s="14" t="s">
        <v>9</v>
      </c>
      <c r="C5" s="15" t="s">
        <v>10</v>
      </c>
      <c r="D5" s="16"/>
      <c r="E5" s="16"/>
      <c r="F5" s="16"/>
      <c r="G5" s="11" t="s">
        <v>11</v>
      </c>
      <c r="H5" s="11"/>
      <c r="I5" s="11"/>
      <c r="J5" s="11"/>
      <c r="K5" s="11" t="s">
        <v>12</v>
      </c>
      <c r="L5" s="11"/>
      <c r="M5" s="11"/>
      <c r="N5" s="11"/>
      <c r="O5" s="17"/>
      <c r="P5" s="15"/>
      <c r="Q5" s="15"/>
      <c r="R5" s="15" t="s">
        <v>10</v>
      </c>
      <c r="S5" s="12"/>
      <c r="T5" s="12"/>
      <c r="U5" s="18" t="s">
        <v>13</v>
      </c>
      <c r="V5" s="18" t="s">
        <v>14</v>
      </c>
      <c r="W5" s="18" t="s">
        <v>15</v>
      </c>
      <c r="X5" s="19" t="s">
        <v>16</v>
      </c>
      <c r="Y5" s="12"/>
      <c r="Z5" s="12"/>
    </row>
    <row r="6" spans="1:26" s="7" customFormat="1" ht="11.25" customHeight="1">
      <c r="A6" s="14" t="s">
        <v>17</v>
      </c>
      <c r="B6" s="14" t="s">
        <v>18</v>
      </c>
      <c r="C6" s="15" t="s">
        <v>19</v>
      </c>
      <c r="D6" s="20" t="s">
        <v>20</v>
      </c>
      <c r="E6" s="20" t="s">
        <v>21</v>
      </c>
      <c r="F6" s="20" t="s">
        <v>22</v>
      </c>
      <c r="G6" s="21" t="s">
        <v>23</v>
      </c>
      <c r="H6" s="21" t="s">
        <v>23</v>
      </c>
      <c r="I6" s="21" t="s">
        <v>24</v>
      </c>
      <c r="J6" s="21"/>
      <c r="K6" s="21" t="s">
        <v>25</v>
      </c>
      <c r="L6" s="21" t="s">
        <v>25</v>
      </c>
      <c r="M6" s="21" t="s">
        <v>24</v>
      </c>
      <c r="N6" s="21"/>
      <c r="O6" s="15" t="s">
        <v>22</v>
      </c>
      <c r="P6" s="15" t="s">
        <v>22</v>
      </c>
      <c r="Q6" s="15" t="s">
        <v>26</v>
      </c>
      <c r="R6" s="15" t="s">
        <v>19</v>
      </c>
      <c r="S6" s="12"/>
      <c r="T6" s="12"/>
      <c r="U6" s="18"/>
      <c r="V6" s="18"/>
      <c r="W6" s="18"/>
      <c r="X6" s="19"/>
      <c r="Y6" s="12"/>
      <c r="Z6" s="12"/>
    </row>
    <row r="7" spans="1:26" s="7" customFormat="1" ht="11.25" customHeight="1">
      <c r="A7" s="22"/>
      <c r="B7" s="22"/>
      <c r="C7" s="23" t="s">
        <v>27</v>
      </c>
      <c r="D7" s="24" t="s">
        <v>28</v>
      </c>
      <c r="E7" s="25"/>
      <c r="F7" s="25"/>
      <c r="G7" s="25" t="s">
        <v>29</v>
      </c>
      <c r="H7" s="25" t="s">
        <v>30</v>
      </c>
      <c r="I7" s="25" t="s">
        <v>31</v>
      </c>
      <c r="J7" s="25" t="s">
        <v>13</v>
      </c>
      <c r="K7" s="25" t="s">
        <v>29</v>
      </c>
      <c r="L7" s="25" t="s">
        <v>30</v>
      </c>
      <c r="M7" s="25" t="s">
        <v>32</v>
      </c>
      <c r="N7" s="25" t="s">
        <v>13</v>
      </c>
      <c r="O7" s="26"/>
      <c r="P7" s="23" t="s">
        <v>33</v>
      </c>
      <c r="Q7" s="23" t="s">
        <v>33</v>
      </c>
      <c r="R7" s="23" t="s">
        <v>34</v>
      </c>
      <c r="S7" s="12"/>
      <c r="T7" s="12"/>
      <c r="U7" s="18"/>
      <c r="V7" s="18"/>
      <c r="W7" s="18"/>
      <c r="X7" s="19"/>
      <c r="Y7" s="12"/>
      <c r="Z7" s="12"/>
    </row>
    <row r="8" spans="1:26" ht="12">
      <c r="A8" s="1">
        <v>52001</v>
      </c>
      <c r="B8" s="1" t="s">
        <v>285</v>
      </c>
      <c r="C8" s="30">
        <v>6239</v>
      </c>
      <c r="D8" s="30">
        <v>30</v>
      </c>
      <c r="E8" s="30">
        <v>124</v>
      </c>
      <c r="F8" s="28">
        <f aca="true" t="shared" si="0" ref="F8:F43">(D8-E8)</f>
        <v>-94</v>
      </c>
      <c r="G8" s="30">
        <v>49</v>
      </c>
      <c r="H8" s="30">
        <v>98</v>
      </c>
      <c r="I8" s="30">
        <v>0</v>
      </c>
      <c r="J8" s="28">
        <f aca="true" t="shared" si="1" ref="J8:J42">SUM(G8:I8)</f>
        <v>147</v>
      </c>
      <c r="K8" s="30">
        <v>13</v>
      </c>
      <c r="L8" s="30">
        <v>111</v>
      </c>
      <c r="M8" s="30">
        <v>3</v>
      </c>
      <c r="N8" s="28">
        <f aca="true" t="shared" si="2" ref="N8:N43">SUM(K8:M8)</f>
        <v>127</v>
      </c>
      <c r="O8" s="28">
        <f aca="true" t="shared" si="3" ref="O8:O43">(J8-N8)</f>
        <v>20</v>
      </c>
      <c r="P8" s="28">
        <f aca="true" t="shared" si="4" ref="P8:P43">(F8+O8)</f>
        <v>-74</v>
      </c>
      <c r="Q8" s="30">
        <v>-44</v>
      </c>
      <c r="R8" s="28">
        <f aca="true" t="shared" si="5" ref="R8:R42">(C8+P8+Q8)</f>
        <v>6121</v>
      </c>
      <c r="S8" s="39">
        <f aca="true" t="shared" si="6" ref="S8:S43">((D8)/((C8+R8)/2))*1000</f>
        <v>4.854368932038835</v>
      </c>
      <c r="T8" s="39">
        <f aca="true" t="shared" si="7" ref="T8:T43">((E8)/((C8+R8)/2))*1000</f>
        <v>20.06472491909385</v>
      </c>
      <c r="U8" s="39">
        <f aca="true" t="shared" si="8" ref="U8:U43">((O8)/((C8+R8)/2))*1000</f>
        <v>3.236245954692557</v>
      </c>
      <c r="V8" s="39">
        <f aca="true" t="shared" si="9" ref="V8:V43">((H8-L8)/((C8+R8)/2))*1000</f>
        <v>-2.103559870550162</v>
      </c>
      <c r="W8" s="39">
        <f aca="true" t="shared" si="10" ref="W8:W43">((G8-K8)/((C8+R8)/2))*1000</f>
        <v>5.825242718446602</v>
      </c>
      <c r="X8" s="39">
        <f aca="true" t="shared" si="11" ref="X8:X43">((I8-M8)/((C8+R8)/2))*1000</f>
        <v>-0.4854368932038835</v>
      </c>
      <c r="Y8" s="39">
        <f aca="true" t="shared" si="12" ref="Y8:Y43">((F8)/((C8+R8)/2))*1000</f>
        <v>-15.210355987055015</v>
      </c>
      <c r="Z8" s="39">
        <f aca="true" t="shared" si="13" ref="Z8:Z43">((P8)/((C8+R8)/2))*1000</f>
        <v>-11.974110032362459</v>
      </c>
    </row>
    <row r="9" spans="1:26" ht="12">
      <c r="A9" s="1">
        <v>52002</v>
      </c>
      <c r="B9" s="1" t="s">
        <v>286</v>
      </c>
      <c r="C9" s="27">
        <v>6940</v>
      </c>
      <c r="D9" s="27">
        <v>45</v>
      </c>
      <c r="E9" s="27">
        <v>86</v>
      </c>
      <c r="F9" s="28">
        <f t="shared" si="0"/>
        <v>-41</v>
      </c>
      <c r="G9" s="27">
        <v>57</v>
      </c>
      <c r="H9" s="27">
        <v>139</v>
      </c>
      <c r="I9" s="27">
        <v>3</v>
      </c>
      <c r="J9" s="28">
        <f t="shared" si="1"/>
        <v>199</v>
      </c>
      <c r="K9" s="27">
        <v>19</v>
      </c>
      <c r="L9" s="27">
        <v>192</v>
      </c>
      <c r="M9" s="27">
        <v>46</v>
      </c>
      <c r="N9" s="28">
        <f t="shared" si="2"/>
        <v>257</v>
      </c>
      <c r="O9" s="28">
        <f t="shared" si="3"/>
        <v>-58</v>
      </c>
      <c r="P9" s="28">
        <f t="shared" si="4"/>
        <v>-99</v>
      </c>
      <c r="Q9" s="27">
        <v>92</v>
      </c>
      <c r="R9" s="28">
        <f t="shared" si="5"/>
        <v>6933</v>
      </c>
      <c r="S9" s="39">
        <f t="shared" si="6"/>
        <v>6.487421610322209</v>
      </c>
      <c r="T9" s="39">
        <f t="shared" si="7"/>
        <v>12.39818352194911</v>
      </c>
      <c r="U9" s="39">
        <f t="shared" si="8"/>
        <v>-8.361565631081957</v>
      </c>
      <c r="V9" s="39">
        <f t="shared" si="9"/>
        <v>-7.6407410077128235</v>
      </c>
      <c r="W9" s="39">
        <f t="shared" si="10"/>
        <v>5.47826713760542</v>
      </c>
      <c r="X9" s="39">
        <f t="shared" si="11"/>
        <v>-6.199091760974555</v>
      </c>
      <c r="Y9" s="39">
        <f t="shared" si="12"/>
        <v>-5.910761911626901</v>
      </c>
      <c r="Z9" s="39">
        <f t="shared" si="13"/>
        <v>-14.272327542708858</v>
      </c>
    </row>
    <row r="10" spans="1:26" ht="12">
      <c r="A10" s="1">
        <v>52003</v>
      </c>
      <c r="B10" s="1" t="s">
        <v>287</v>
      </c>
      <c r="C10" s="30">
        <v>3097</v>
      </c>
      <c r="D10" s="30">
        <v>18</v>
      </c>
      <c r="E10" s="30">
        <v>51</v>
      </c>
      <c r="F10" s="28">
        <f t="shared" si="0"/>
        <v>-33</v>
      </c>
      <c r="G10" s="30">
        <v>11</v>
      </c>
      <c r="H10" s="30">
        <v>96</v>
      </c>
      <c r="I10" s="30">
        <v>3</v>
      </c>
      <c r="J10" s="28">
        <f t="shared" si="1"/>
        <v>110</v>
      </c>
      <c r="K10" s="30">
        <v>11</v>
      </c>
      <c r="L10" s="30">
        <v>67</v>
      </c>
      <c r="M10" s="30">
        <v>3</v>
      </c>
      <c r="N10" s="28">
        <f t="shared" si="2"/>
        <v>81</v>
      </c>
      <c r="O10" s="28">
        <f t="shared" si="3"/>
        <v>29</v>
      </c>
      <c r="P10" s="28">
        <f t="shared" si="4"/>
        <v>-4</v>
      </c>
      <c r="Q10" s="30">
        <v>-35</v>
      </c>
      <c r="R10" s="28">
        <f t="shared" si="5"/>
        <v>3058</v>
      </c>
      <c r="S10" s="39">
        <f t="shared" si="6"/>
        <v>5.848903330625507</v>
      </c>
      <c r="T10" s="39">
        <f t="shared" si="7"/>
        <v>16.571892770105606</v>
      </c>
      <c r="U10" s="39">
        <f t="shared" si="8"/>
        <v>9.42323314378554</v>
      </c>
      <c r="V10" s="39">
        <f t="shared" si="9"/>
        <v>9.42323314378554</v>
      </c>
      <c r="W10" s="39">
        <f t="shared" si="10"/>
        <v>0</v>
      </c>
      <c r="X10" s="39">
        <f t="shared" si="11"/>
        <v>0</v>
      </c>
      <c r="Y10" s="39">
        <f t="shared" si="12"/>
        <v>-10.722989439480097</v>
      </c>
      <c r="Z10" s="39">
        <f t="shared" si="13"/>
        <v>-1.2997562956945572</v>
      </c>
    </row>
    <row r="11" spans="1:26" ht="12">
      <c r="A11" s="1">
        <v>52004</v>
      </c>
      <c r="B11" s="1" t="s">
        <v>288</v>
      </c>
      <c r="C11" s="27">
        <v>3785</v>
      </c>
      <c r="D11" s="27">
        <v>22</v>
      </c>
      <c r="E11" s="27">
        <v>48</v>
      </c>
      <c r="F11" s="28">
        <f t="shared" si="0"/>
        <v>-26</v>
      </c>
      <c r="G11" s="27">
        <v>23</v>
      </c>
      <c r="H11" s="27">
        <v>136</v>
      </c>
      <c r="I11" s="27">
        <v>0</v>
      </c>
      <c r="J11" s="28">
        <f t="shared" si="1"/>
        <v>159</v>
      </c>
      <c r="K11" s="27">
        <v>11</v>
      </c>
      <c r="L11" s="27">
        <v>150</v>
      </c>
      <c r="M11" s="27">
        <v>1</v>
      </c>
      <c r="N11" s="28">
        <f t="shared" si="2"/>
        <v>162</v>
      </c>
      <c r="O11" s="28">
        <f t="shared" si="3"/>
        <v>-3</v>
      </c>
      <c r="P11" s="28">
        <f t="shared" si="4"/>
        <v>-29</v>
      </c>
      <c r="Q11" s="27">
        <v>-36</v>
      </c>
      <c r="R11" s="28">
        <f t="shared" si="5"/>
        <v>3720</v>
      </c>
      <c r="S11" s="39">
        <f t="shared" si="6"/>
        <v>5.86275816122585</v>
      </c>
      <c r="T11" s="39">
        <f t="shared" si="7"/>
        <v>12.79147235176549</v>
      </c>
      <c r="U11" s="39">
        <f t="shared" si="8"/>
        <v>-0.7994670219853431</v>
      </c>
      <c r="V11" s="39">
        <f t="shared" si="9"/>
        <v>-3.7308461025982678</v>
      </c>
      <c r="W11" s="39">
        <f t="shared" si="10"/>
        <v>3.1978680879413726</v>
      </c>
      <c r="X11" s="39">
        <f t="shared" si="11"/>
        <v>-0.2664890073284477</v>
      </c>
      <c r="Y11" s="39">
        <f t="shared" si="12"/>
        <v>-6.92871419053964</v>
      </c>
      <c r="Z11" s="39">
        <f t="shared" si="13"/>
        <v>-7.728181212524984</v>
      </c>
    </row>
    <row r="12" spans="1:26" ht="12">
      <c r="A12" s="1">
        <v>52005</v>
      </c>
      <c r="B12" s="1" t="s">
        <v>289</v>
      </c>
      <c r="C12" s="30">
        <v>2751</v>
      </c>
      <c r="D12" s="30">
        <v>19</v>
      </c>
      <c r="E12" s="30">
        <v>67</v>
      </c>
      <c r="F12" s="28">
        <f t="shared" si="0"/>
        <v>-48</v>
      </c>
      <c r="G12" s="30">
        <v>21</v>
      </c>
      <c r="H12" s="30">
        <v>81</v>
      </c>
      <c r="I12" s="30">
        <v>1</v>
      </c>
      <c r="J12" s="28">
        <f t="shared" si="1"/>
        <v>103</v>
      </c>
      <c r="K12" s="30">
        <v>15</v>
      </c>
      <c r="L12" s="30">
        <v>77</v>
      </c>
      <c r="M12" s="30">
        <v>0</v>
      </c>
      <c r="N12" s="28">
        <f t="shared" si="2"/>
        <v>92</v>
      </c>
      <c r="O12" s="28">
        <f t="shared" si="3"/>
        <v>11</v>
      </c>
      <c r="P12" s="28">
        <f t="shared" si="4"/>
        <v>-37</v>
      </c>
      <c r="Q12" s="30">
        <v>19</v>
      </c>
      <c r="R12" s="28">
        <f t="shared" si="5"/>
        <v>2733</v>
      </c>
      <c r="S12" s="39">
        <f t="shared" si="6"/>
        <v>6.9292487235594455</v>
      </c>
      <c r="T12" s="39">
        <f t="shared" si="7"/>
        <v>24.434719183078045</v>
      </c>
      <c r="U12" s="39">
        <f t="shared" si="8"/>
        <v>4.011670313639679</v>
      </c>
      <c r="V12" s="39">
        <f t="shared" si="9"/>
        <v>1.4587892049598834</v>
      </c>
      <c r="W12" s="39">
        <f t="shared" si="10"/>
        <v>2.1881838074398248</v>
      </c>
      <c r="X12" s="39">
        <f t="shared" si="11"/>
        <v>0.36469730123997085</v>
      </c>
      <c r="Y12" s="39">
        <f t="shared" si="12"/>
        <v>-17.505470459518598</v>
      </c>
      <c r="Z12" s="39">
        <f t="shared" si="13"/>
        <v>-13.49380014587892</v>
      </c>
    </row>
    <row r="13" spans="1:26" ht="12">
      <c r="A13" s="1">
        <v>52006</v>
      </c>
      <c r="B13" s="1" t="s">
        <v>290</v>
      </c>
      <c r="C13" s="27">
        <v>8892</v>
      </c>
      <c r="D13" s="27">
        <v>57</v>
      </c>
      <c r="E13" s="27">
        <v>76</v>
      </c>
      <c r="F13" s="28">
        <f t="shared" si="0"/>
        <v>-19</v>
      </c>
      <c r="G13" s="27">
        <v>51</v>
      </c>
      <c r="H13" s="27">
        <v>287</v>
      </c>
      <c r="I13" s="27">
        <v>11</v>
      </c>
      <c r="J13" s="28">
        <f t="shared" si="1"/>
        <v>349</v>
      </c>
      <c r="K13" s="27">
        <v>35</v>
      </c>
      <c r="L13" s="27">
        <v>338</v>
      </c>
      <c r="M13" s="27">
        <v>54</v>
      </c>
      <c r="N13" s="28">
        <f t="shared" si="2"/>
        <v>427</v>
      </c>
      <c r="O13" s="28">
        <f t="shared" si="3"/>
        <v>-78</v>
      </c>
      <c r="P13" s="28">
        <f t="shared" si="4"/>
        <v>-97</v>
      </c>
      <c r="Q13" s="27">
        <v>165</v>
      </c>
      <c r="R13" s="28">
        <f t="shared" si="5"/>
        <v>8960</v>
      </c>
      <c r="S13" s="39">
        <f t="shared" si="6"/>
        <v>6.38583912166704</v>
      </c>
      <c r="T13" s="39">
        <f t="shared" si="7"/>
        <v>8.514452162222721</v>
      </c>
      <c r="U13" s="39">
        <f t="shared" si="8"/>
        <v>-8.738516692807528</v>
      </c>
      <c r="V13" s="39">
        <f t="shared" si="9"/>
        <v>-5.713645529912615</v>
      </c>
      <c r="W13" s="39">
        <f t="shared" si="10"/>
        <v>1.7925162446784675</v>
      </c>
      <c r="X13" s="39">
        <f t="shared" si="11"/>
        <v>-4.817387407573381</v>
      </c>
      <c r="Y13" s="39">
        <f t="shared" si="12"/>
        <v>-2.1286130405556802</v>
      </c>
      <c r="Z13" s="39">
        <f t="shared" si="13"/>
        <v>-10.867129733363209</v>
      </c>
    </row>
    <row r="14" spans="1:26" ht="12">
      <c r="A14" s="1">
        <v>52007</v>
      </c>
      <c r="B14" s="1" t="s">
        <v>291</v>
      </c>
      <c r="C14" s="30">
        <v>2227</v>
      </c>
      <c r="D14" s="30">
        <v>15</v>
      </c>
      <c r="E14" s="30">
        <v>49</v>
      </c>
      <c r="F14" s="28">
        <f t="shared" si="0"/>
        <v>-34</v>
      </c>
      <c r="G14" s="30">
        <v>6</v>
      </c>
      <c r="H14" s="30">
        <v>40</v>
      </c>
      <c r="I14" s="30">
        <v>0</v>
      </c>
      <c r="J14" s="28">
        <f t="shared" si="1"/>
        <v>46</v>
      </c>
      <c r="K14" s="30">
        <v>2</v>
      </c>
      <c r="L14" s="30">
        <v>78</v>
      </c>
      <c r="M14" s="30">
        <v>3</v>
      </c>
      <c r="N14" s="28">
        <f t="shared" si="2"/>
        <v>83</v>
      </c>
      <c r="O14" s="28">
        <f t="shared" si="3"/>
        <v>-37</v>
      </c>
      <c r="P14" s="28">
        <f t="shared" si="4"/>
        <v>-71</v>
      </c>
      <c r="Q14" s="30">
        <v>1</v>
      </c>
      <c r="R14" s="28">
        <f t="shared" si="5"/>
        <v>2157</v>
      </c>
      <c r="S14" s="39">
        <f t="shared" si="6"/>
        <v>6.843065693430657</v>
      </c>
      <c r="T14" s="39">
        <f t="shared" si="7"/>
        <v>22.354014598540147</v>
      </c>
      <c r="U14" s="39">
        <f t="shared" si="8"/>
        <v>-16.87956204379562</v>
      </c>
      <c r="V14" s="39">
        <f t="shared" si="9"/>
        <v>-17.335766423357665</v>
      </c>
      <c r="W14" s="39">
        <f t="shared" si="10"/>
        <v>1.8248175182481752</v>
      </c>
      <c r="X14" s="39">
        <f t="shared" si="11"/>
        <v>-1.3686131386861315</v>
      </c>
      <c r="Y14" s="39">
        <f t="shared" si="12"/>
        <v>-15.510948905109489</v>
      </c>
      <c r="Z14" s="39">
        <f t="shared" si="13"/>
        <v>-32.39051094890511</v>
      </c>
    </row>
    <row r="15" spans="1:26" ht="12">
      <c r="A15" s="1">
        <v>52008</v>
      </c>
      <c r="B15" s="1" t="s">
        <v>292</v>
      </c>
      <c r="C15" s="27">
        <v>2566</v>
      </c>
      <c r="D15" s="27">
        <v>10</v>
      </c>
      <c r="E15" s="27">
        <v>34</v>
      </c>
      <c r="F15" s="28">
        <f t="shared" si="0"/>
        <v>-24</v>
      </c>
      <c r="G15" s="27">
        <v>29</v>
      </c>
      <c r="H15" s="27">
        <v>51</v>
      </c>
      <c r="I15" s="27">
        <v>5</v>
      </c>
      <c r="J15" s="28">
        <f t="shared" si="1"/>
        <v>85</v>
      </c>
      <c r="K15" s="27">
        <v>3</v>
      </c>
      <c r="L15" s="27">
        <v>70</v>
      </c>
      <c r="M15" s="27">
        <v>16</v>
      </c>
      <c r="N15" s="28">
        <f t="shared" si="2"/>
        <v>89</v>
      </c>
      <c r="O15" s="28">
        <f t="shared" si="3"/>
        <v>-4</v>
      </c>
      <c r="P15" s="28">
        <f t="shared" si="4"/>
        <v>-28</v>
      </c>
      <c r="Q15" s="27">
        <v>-22</v>
      </c>
      <c r="R15" s="28">
        <f t="shared" si="5"/>
        <v>2516</v>
      </c>
      <c r="S15" s="39">
        <f t="shared" si="6"/>
        <v>3.9354584809130264</v>
      </c>
      <c r="T15" s="39">
        <f t="shared" si="7"/>
        <v>13.38055883510429</v>
      </c>
      <c r="U15" s="39">
        <f t="shared" si="8"/>
        <v>-1.5741833923652104</v>
      </c>
      <c r="V15" s="39">
        <f t="shared" si="9"/>
        <v>-7.47737111373475</v>
      </c>
      <c r="W15" s="39">
        <f t="shared" si="10"/>
        <v>10.23219205037387</v>
      </c>
      <c r="X15" s="39">
        <f t="shared" si="11"/>
        <v>-4.329004329004329</v>
      </c>
      <c r="Y15" s="39">
        <f t="shared" si="12"/>
        <v>-9.445100354191263</v>
      </c>
      <c r="Z15" s="39">
        <f t="shared" si="13"/>
        <v>-11.019283746556475</v>
      </c>
    </row>
    <row r="16" spans="1:26" ht="12">
      <c r="A16" s="1">
        <v>52009</v>
      </c>
      <c r="B16" s="1" t="s">
        <v>293</v>
      </c>
      <c r="C16" s="30">
        <v>6932</v>
      </c>
      <c r="D16" s="30">
        <v>29</v>
      </c>
      <c r="E16" s="30">
        <v>104</v>
      </c>
      <c r="F16" s="28">
        <f t="shared" si="0"/>
        <v>-75</v>
      </c>
      <c r="G16" s="30">
        <v>59</v>
      </c>
      <c r="H16" s="30">
        <v>176</v>
      </c>
      <c r="I16" s="30">
        <v>10</v>
      </c>
      <c r="J16" s="28">
        <f t="shared" si="1"/>
        <v>245</v>
      </c>
      <c r="K16" s="30">
        <v>35</v>
      </c>
      <c r="L16" s="30">
        <v>171</v>
      </c>
      <c r="M16" s="30">
        <v>56</v>
      </c>
      <c r="N16" s="28">
        <f t="shared" si="2"/>
        <v>262</v>
      </c>
      <c r="O16" s="28">
        <f t="shared" si="3"/>
        <v>-17</v>
      </c>
      <c r="P16" s="28">
        <f t="shared" si="4"/>
        <v>-92</v>
      </c>
      <c r="Q16" s="30">
        <v>-27</v>
      </c>
      <c r="R16" s="28">
        <f t="shared" si="5"/>
        <v>6813</v>
      </c>
      <c r="S16" s="39">
        <f t="shared" si="6"/>
        <v>4.219716260458348</v>
      </c>
      <c r="T16" s="39">
        <f t="shared" si="7"/>
        <v>15.132775554747182</v>
      </c>
      <c r="U16" s="39">
        <f t="shared" si="8"/>
        <v>-2.4736267733721355</v>
      </c>
      <c r="V16" s="39">
        <f t="shared" si="9"/>
        <v>0.7275372862859222</v>
      </c>
      <c r="W16" s="39">
        <f t="shared" si="10"/>
        <v>3.4921789741724263</v>
      </c>
      <c r="X16" s="39">
        <f t="shared" si="11"/>
        <v>-6.693343033830484</v>
      </c>
      <c r="Y16" s="39">
        <f t="shared" si="12"/>
        <v>-10.913059294288832</v>
      </c>
      <c r="Z16" s="39">
        <f t="shared" si="13"/>
        <v>-13.386686067660968</v>
      </c>
    </row>
    <row r="17" spans="1:26" ht="12">
      <c r="A17" s="1">
        <v>52010</v>
      </c>
      <c r="B17" s="1" t="s">
        <v>294</v>
      </c>
      <c r="C17" s="27">
        <v>1811</v>
      </c>
      <c r="D17" s="27">
        <v>20</v>
      </c>
      <c r="E17" s="27">
        <v>32</v>
      </c>
      <c r="F17" s="28">
        <f t="shared" si="0"/>
        <v>-12</v>
      </c>
      <c r="G17" s="27">
        <v>24</v>
      </c>
      <c r="H17" s="27">
        <v>36</v>
      </c>
      <c r="I17" s="27">
        <v>1</v>
      </c>
      <c r="J17" s="28">
        <f t="shared" si="1"/>
        <v>61</v>
      </c>
      <c r="K17" s="27">
        <v>11</v>
      </c>
      <c r="L17" s="27">
        <v>43</v>
      </c>
      <c r="M17" s="27">
        <v>1</v>
      </c>
      <c r="N17" s="28">
        <f t="shared" si="2"/>
        <v>55</v>
      </c>
      <c r="O17" s="28">
        <f t="shared" si="3"/>
        <v>6</v>
      </c>
      <c r="P17" s="28">
        <f t="shared" si="4"/>
        <v>-6</v>
      </c>
      <c r="Q17" s="27">
        <v>-4</v>
      </c>
      <c r="R17" s="28">
        <f t="shared" si="5"/>
        <v>1801</v>
      </c>
      <c r="S17" s="39">
        <f t="shared" si="6"/>
        <v>11.07419712070875</v>
      </c>
      <c r="T17" s="39">
        <f t="shared" si="7"/>
        <v>17.718715393133998</v>
      </c>
      <c r="U17" s="39">
        <f t="shared" si="8"/>
        <v>3.3222591362126246</v>
      </c>
      <c r="V17" s="39">
        <f t="shared" si="9"/>
        <v>-3.875968992248062</v>
      </c>
      <c r="W17" s="39">
        <f t="shared" si="10"/>
        <v>7.198228128460687</v>
      </c>
      <c r="X17" s="39">
        <f t="shared" si="11"/>
        <v>0</v>
      </c>
      <c r="Y17" s="39">
        <f t="shared" si="12"/>
        <v>-6.644518272425249</v>
      </c>
      <c r="Z17" s="39">
        <f t="shared" si="13"/>
        <v>-3.3222591362126246</v>
      </c>
    </row>
    <row r="18" spans="1:26" ht="12">
      <c r="A18" s="1">
        <v>52011</v>
      </c>
      <c r="B18" s="1" t="s">
        <v>295</v>
      </c>
      <c r="C18" s="30">
        <v>8303</v>
      </c>
      <c r="D18" s="30">
        <v>33</v>
      </c>
      <c r="E18" s="30">
        <v>111</v>
      </c>
      <c r="F18" s="28">
        <f t="shared" si="0"/>
        <v>-78</v>
      </c>
      <c r="G18" s="30">
        <v>59</v>
      </c>
      <c r="H18" s="30">
        <v>194</v>
      </c>
      <c r="I18" s="30">
        <v>8</v>
      </c>
      <c r="J18" s="28">
        <f t="shared" si="1"/>
        <v>261</v>
      </c>
      <c r="K18" s="30">
        <v>16</v>
      </c>
      <c r="L18" s="30">
        <v>194</v>
      </c>
      <c r="M18" s="30">
        <v>125</v>
      </c>
      <c r="N18" s="28">
        <f t="shared" si="2"/>
        <v>335</v>
      </c>
      <c r="O18" s="28">
        <f t="shared" si="3"/>
        <v>-74</v>
      </c>
      <c r="P18" s="28">
        <f t="shared" si="4"/>
        <v>-152</v>
      </c>
      <c r="Q18" s="30">
        <v>-27</v>
      </c>
      <c r="R18" s="28">
        <f t="shared" si="5"/>
        <v>8124</v>
      </c>
      <c r="S18" s="39">
        <f t="shared" si="6"/>
        <v>4.017775613319535</v>
      </c>
      <c r="T18" s="39">
        <f t="shared" si="7"/>
        <v>13.514336153892982</v>
      </c>
      <c r="U18" s="39">
        <f t="shared" si="8"/>
        <v>-9.009557435928654</v>
      </c>
      <c r="V18" s="39">
        <f t="shared" si="9"/>
        <v>0</v>
      </c>
      <c r="W18" s="39">
        <f t="shared" si="10"/>
        <v>5.235283374931515</v>
      </c>
      <c r="X18" s="39">
        <f t="shared" si="11"/>
        <v>-14.244840810860168</v>
      </c>
      <c r="Y18" s="39">
        <f t="shared" si="12"/>
        <v>-9.496560540573446</v>
      </c>
      <c r="Z18" s="39">
        <f t="shared" si="13"/>
        <v>-18.5061179765021</v>
      </c>
    </row>
    <row r="19" spans="1:26" ht="12">
      <c r="A19" s="1">
        <v>52012</v>
      </c>
      <c r="B19" s="1" t="s">
        <v>296</v>
      </c>
      <c r="C19" s="27">
        <v>21615</v>
      </c>
      <c r="D19" s="27">
        <v>148</v>
      </c>
      <c r="E19" s="27">
        <v>212</v>
      </c>
      <c r="F19" s="28">
        <f t="shared" si="0"/>
        <v>-64</v>
      </c>
      <c r="G19" s="27">
        <v>113</v>
      </c>
      <c r="H19" s="27">
        <v>605</v>
      </c>
      <c r="I19" s="27">
        <v>10</v>
      </c>
      <c r="J19" s="28">
        <f t="shared" si="1"/>
        <v>728</v>
      </c>
      <c r="K19" s="27">
        <v>41</v>
      </c>
      <c r="L19" s="27">
        <v>484</v>
      </c>
      <c r="M19" s="27">
        <v>75</v>
      </c>
      <c r="N19" s="28">
        <f t="shared" si="2"/>
        <v>600</v>
      </c>
      <c r="O19" s="28">
        <f t="shared" si="3"/>
        <v>128</v>
      </c>
      <c r="P19" s="28">
        <f t="shared" si="4"/>
        <v>64</v>
      </c>
      <c r="Q19" s="27">
        <v>73</v>
      </c>
      <c r="R19" s="28">
        <f t="shared" si="5"/>
        <v>21752</v>
      </c>
      <c r="S19" s="39">
        <f t="shared" si="6"/>
        <v>6.82546636843683</v>
      </c>
      <c r="T19" s="39">
        <f t="shared" si="7"/>
        <v>9.777019392625728</v>
      </c>
      <c r="U19" s="39">
        <f t="shared" si="8"/>
        <v>5.903106048377799</v>
      </c>
      <c r="V19" s="39">
        <f t="shared" si="9"/>
        <v>5.5802799363571385</v>
      </c>
      <c r="W19" s="39">
        <f t="shared" si="10"/>
        <v>3.3204971522125115</v>
      </c>
      <c r="X19" s="39">
        <f t="shared" si="11"/>
        <v>-2.997671040191851</v>
      </c>
      <c r="Y19" s="39">
        <f t="shared" si="12"/>
        <v>-2.9515530241888994</v>
      </c>
      <c r="Z19" s="39">
        <f t="shared" si="13"/>
        <v>2.9515530241888994</v>
      </c>
    </row>
    <row r="20" spans="1:26" ht="12">
      <c r="A20" s="1">
        <v>52013</v>
      </c>
      <c r="B20" s="1" t="s">
        <v>297</v>
      </c>
      <c r="C20" s="30">
        <v>2618</v>
      </c>
      <c r="D20" s="30">
        <v>19</v>
      </c>
      <c r="E20" s="30">
        <v>34</v>
      </c>
      <c r="F20" s="28">
        <f t="shared" si="0"/>
        <v>-15</v>
      </c>
      <c r="G20" s="30">
        <v>26</v>
      </c>
      <c r="H20" s="30">
        <v>65</v>
      </c>
      <c r="I20" s="30">
        <v>2</v>
      </c>
      <c r="J20" s="28">
        <f t="shared" si="1"/>
        <v>93</v>
      </c>
      <c r="K20" s="30">
        <v>17</v>
      </c>
      <c r="L20" s="30">
        <v>63</v>
      </c>
      <c r="M20" s="30">
        <v>5</v>
      </c>
      <c r="N20" s="28">
        <f t="shared" si="2"/>
        <v>85</v>
      </c>
      <c r="O20" s="28">
        <f t="shared" si="3"/>
        <v>8</v>
      </c>
      <c r="P20" s="28">
        <f t="shared" si="4"/>
        <v>-7</v>
      </c>
      <c r="Q20" s="30">
        <v>27</v>
      </c>
      <c r="R20" s="28">
        <f t="shared" si="5"/>
        <v>2638</v>
      </c>
      <c r="S20" s="39">
        <f t="shared" si="6"/>
        <v>7.229832572298325</v>
      </c>
      <c r="T20" s="39">
        <f t="shared" si="7"/>
        <v>12.93759512937595</v>
      </c>
      <c r="U20" s="39">
        <f t="shared" si="8"/>
        <v>3.0441400304414</v>
      </c>
      <c r="V20" s="39">
        <f t="shared" si="9"/>
        <v>0.76103500761035</v>
      </c>
      <c r="W20" s="39">
        <f t="shared" si="10"/>
        <v>3.4246575342465753</v>
      </c>
      <c r="X20" s="39">
        <f t="shared" si="11"/>
        <v>-1.141552511415525</v>
      </c>
      <c r="Y20" s="39">
        <f t="shared" si="12"/>
        <v>-5.707762557077626</v>
      </c>
      <c r="Z20" s="39">
        <f t="shared" si="13"/>
        <v>-2.663622526636225</v>
      </c>
    </row>
    <row r="21" spans="1:26" ht="12">
      <c r="A21" s="1">
        <v>52037</v>
      </c>
      <c r="B21" s="1" t="s">
        <v>298</v>
      </c>
      <c r="C21" s="27">
        <v>5728</v>
      </c>
      <c r="D21" s="27">
        <v>38</v>
      </c>
      <c r="E21" s="27">
        <v>73</v>
      </c>
      <c r="F21" s="28">
        <f t="shared" si="0"/>
        <v>-35</v>
      </c>
      <c r="G21" s="27">
        <v>51</v>
      </c>
      <c r="H21" s="27">
        <v>129</v>
      </c>
      <c r="I21" s="27">
        <v>4</v>
      </c>
      <c r="J21" s="28">
        <f t="shared" si="1"/>
        <v>184</v>
      </c>
      <c r="K21" s="27">
        <v>30</v>
      </c>
      <c r="L21" s="27">
        <v>129</v>
      </c>
      <c r="M21" s="27">
        <v>5</v>
      </c>
      <c r="N21" s="28">
        <f t="shared" si="2"/>
        <v>164</v>
      </c>
      <c r="O21" s="28">
        <f t="shared" si="3"/>
        <v>20</v>
      </c>
      <c r="P21" s="28">
        <f t="shared" si="4"/>
        <v>-15</v>
      </c>
      <c r="Q21" s="27">
        <v>-40</v>
      </c>
      <c r="R21" s="28">
        <f t="shared" si="5"/>
        <v>5673</v>
      </c>
      <c r="S21" s="39">
        <f t="shared" si="6"/>
        <v>6.666081922638365</v>
      </c>
      <c r="T21" s="39">
        <f t="shared" si="7"/>
        <v>12.80589421980528</v>
      </c>
      <c r="U21" s="39">
        <f t="shared" si="8"/>
        <v>3.5084641698096655</v>
      </c>
      <c r="V21" s="39">
        <f t="shared" si="9"/>
        <v>0</v>
      </c>
      <c r="W21" s="39">
        <f t="shared" si="10"/>
        <v>3.6838873783001493</v>
      </c>
      <c r="X21" s="39">
        <f t="shared" si="11"/>
        <v>-0.1754232084904833</v>
      </c>
      <c r="Y21" s="39">
        <f t="shared" si="12"/>
        <v>-6.139812297166915</v>
      </c>
      <c r="Z21" s="39">
        <f t="shared" si="13"/>
        <v>-2.631348127357249</v>
      </c>
    </row>
    <row r="22" spans="1:26" ht="12">
      <c r="A22" s="1">
        <v>52015</v>
      </c>
      <c r="B22" s="1" t="s">
        <v>299</v>
      </c>
      <c r="C22" s="30">
        <v>13664</v>
      </c>
      <c r="D22" s="30">
        <v>62</v>
      </c>
      <c r="E22" s="30">
        <v>192</v>
      </c>
      <c r="F22" s="28">
        <f t="shared" si="0"/>
        <v>-130</v>
      </c>
      <c r="G22" s="30">
        <v>76</v>
      </c>
      <c r="H22" s="30">
        <v>231</v>
      </c>
      <c r="I22" s="30">
        <v>3</v>
      </c>
      <c r="J22" s="28">
        <f t="shared" si="1"/>
        <v>310</v>
      </c>
      <c r="K22" s="30">
        <v>47</v>
      </c>
      <c r="L22" s="30">
        <v>209</v>
      </c>
      <c r="M22" s="30">
        <v>18</v>
      </c>
      <c r="N22" s="28">
        <f t="shared" si="2"/>
        <v>274</v>
      </c>
      <c r="O22" s="28">
        <f t="shared" si="3"/>
        <v>36</v>
      </c>
      <c r="P22" s="28">
        <f t="shared" si="4"/>
        <v>-94</v>
      </c>
      <c r="Q22" s="30">
        <v>-86</v>
      </c>
      <c r="R22" s="28">
        <f t="shared" si="5"/>
        <v>13484</v>
      </c>
      <c r="S22" s="39">
        <f t="shared" si="6"/>
        <v>4.567555621040223</v>
      </c>
      <c r="T22" s="39">
        <f t="shared" si="7"/>
        <v>14.144688374834242</v>
      </c>
      <c r="U22" s="39">
        <f t="shared" si="8"/>
        <v>2.6521290702814206</v>
      </c>
      <c r="V22" s="39">
        <f t="shared" si="9"/>
        <v>1.6207455429497568</v>
      </c>
      <c r="W22" s="39">
        <f t="shared" si="10"/>
        <v>2.1364373066155884</v>
      </c>
      <c r="X22" s="39">
        <f t="shared" si="11"/>
        <v>-1.105053779283925</v>
      </c>
      <c r="Y22" s="39">
        <f t="shared" si="12"/>
        <v>-9.577132753794016</v>
      </c>
      <c r="Z22" s="39">
        <f t="shared" si="13"/>
        <v>-6.925003683512598</v>
      </c>
    </row>
    <row r="23" spans="1:26" ht="12">
      <c r="A23" s="1">
        <v>52016</v>
      </c>
      <c r="B23" s="1" t="s">
        <v>300</v>
      </c>
      <c r="C23" s="27">
        <v>10029</v>
      </c>
      <c r="D23" s="27">
        <v>72</v>
      </c>
      <c r="E23" s="27">
        <v>92</v>
      </c>
      <c r="F23" s="28">
        <f t="shared" si="0"/>
        <v>-20</v>
      </c>
      <c r="G23" s="27">
        <v>68</v>
      </c>
      <c r="H23" s="27">
        <v>434</v>
      </c>
      <c r="I23" s="27">
        <v>2</v>
      </c>
      <c r="J23" s="28">
        <f t="shared" si="1"/>
        <v>504</v>
      </c>
      <c r="K23" s="27">
        <v>22</v>
      </c>
      <c r="L23" s="27">
        <v>467</v>
      </c>
      <c r="M23" s="27">
        <v>40</v>
      </c>
      <c r="N23" s="28">
        <f t="shared" si="2"/>
        <v>529</v>
      </c>
      <c r="O23" s="28">
        <f t="shared" si="3"/>
        <v>-25</v>
      </c>
      <c r="P23" s="28">
        <f t="shared" si="4"/>
        <v>-45</v>
      </c>
      <c r="Q23" s="27">
        <v>27</v>
      </c>
      <c r="R23" s="28">
        <f t="shared" si="5"/>
        <v>10011</v>
      </c>
      <c r="S23" s="39">
        <f t="shared" si="6"/>
        <v>7.18562874251497</v>
      </c>
      <c r="T23" s="39">
        <f t="shared" si="7"/>
        <v>9.181636726546905</v>
      </c>
      <c r="U23" s="39">
        <f t="shared" si="8"/>
        <v>-2.4950099800399204</v>
      </c>
      <c r="V23" s="39">
        <f t="shared" si="9"/>
        <v>-3.2934131736526946</v>
      </c>
      <c r="W23" s="39">
        <f t="shared" si="10"/>
        <v>4.590818363273453</v>
      </c>
      <c r="X23" s="39">
        <f t="shared" si="11"/>
        <v>-3.7924151696606785</v>
      </c>
      <c r="Y23" s="39">
        <f t="shared" si="12"/>
        <v>-1.996007984031936</v>
      </c>
      <c r="Z23" s="39">
        <f t="shared" si="13"/>
        <v>-4.491017964071856</v>
      </c>
    </row>
    <row r="24" spans="1:26" ht="12">
      <c r="A24" s="1">
        <v>52017</v>
      </c>
      <c r="B24" s="1" t="s">
        <v>301</v>
      </c>
      <c r="C24" s="30">
        <v>8986</v>
      </c>
      <c r="D24" s="30">
        <v>62</v>
      </c>
      <c r="E24" s="30">
        <v>88</v>
      </c>
      <c r="F24" s="28">
        <f t="shared" si="0"/>
        <v>-26</v>
      </c>
      <c r="G24" s="30">
        <v>60</v>
      </c>
      <c r="H24" s="30">
        <v>274</v>
      </c>
      <c r="I24" s="30">
        <v>1</v>
      </c>
      <c r="J24" s="28">
        <f t="shared" si="1"/>
        <v>335</v>
      </c>
      <c r="K24" s="30">
        <v>30</v>
      </c>
      <c r="L24" s="30">
        <v>245</v>
      </c>
      <c r="M24" s="30">
        <v>39</v>
      </c>
      <c r="N24" s="28">
        <f t="shared" si="2"/>
        <v>314</v>
      </c>
      <c r="O24" s="28">
        <f t="shared" si="3"/>
        <v>21</v>
      </c>
      <c r="P24" s="28">
        <f t="shared" si="4"/>
        <v>-5</v>
      </c>
      <c r="Q24" s="30">
        <v>59</v>
      </c>
      <c r="R24" s="28">
        <f t="shared" si="5"/>
        <v>9040</v>
      </c>
      <c r="S24" s="39">
        <f t="shared" si="6"/>
        <v>6.878952623987574</v>
      </c>
      <c r="T24" s="39">
        <f t="shared" si="7"/>
        <v>9.763674692111394</v>
      </c>
      <c r="U24" s="39">
        <f t="shared" si="8"/>
        <v>2.3299678242538553</v>
      </c>
      <c r="V24" s="39">
        <f t="shared" si="9"/>
        <v>3.217574614445801</v>
      </c>
      <c r="W24" s="39">
        <f t="shared" si="10"/>
        <v>3.328525463219794</v>
      </c>
      <c r="X24" s="39">
        <f t="shared" si="11"/>
        <v>-4.216132253411739</v>
      </c>
      <c r="Y24" s="39">
        <f t="shared" si="12"/>
        <v>-2.884722068123821</v>
      </c>
      <c r="Z24" s="39">
        <f t="shared" si="13"/>
        <v>-0.5547542438699656</v>
      </c>
    </row>
    <row r="25" spans="1:26" ht="12">
      <c r="A25" s="1">
        <v>52018</v>
      </c>
      <c r="B25" s="1" t="s">
        <v>302</v>
      </c>
      <c r="C25" s="27">
        <v>1503</v>
      </c>
      <c r="D25" s="27">
        <v>7</v>
      </c>
      <c r="E25" s="27">
        <v>18</v>
      </c>
      <c r="F25" s="28">
        <f t="shared" si="0"/>
        <v>-11</v>
      </c>
      <c r="G25" s="27">
        <v>38</v>
      </c>
      <c r="H25" s="27">
        <v>43</v>
      </c>
      <c r="I25" s="27">
        <v>6</v>
      </c>
      <c r="J25" s="28">
        <f t="shared" si="1"/>
        <v>87</v>
      </c>
      <c r="K25" s="27">
        <v>5</v>
      </c>
      <c r="L25" s="27">
        <v>49</v>
      </c>
      <c r="M25" s="27">
        <v>11</v>
      </c>
      <c r="N25" s="28">
        <f t="shared" si="2"/>
        <v>65</v>
      </c>
      <c r="O25" s="28">
        <f t="shared" si="3"/>
        <v>22</v>
      </c>
      <c r="P25" s="28">
        <f t="shared" si="4"/>
        <v>11</v>
      </c>
      <c r="Q25" s="27">
        <v>21</v>
      </c>
      <c r="R25" s="28">
        <f t="shared" si="5"/>
        <v>1535</v>
      </c>
      <c r="S25" s="39">
        <f t="shared" si="6"/>
        <v>4.608294930875576</v>
      </c>
      <c r="T25" s="39">
        <f t="shared" si="7"/>
        <v>11.84990125082291</v>
      </c>
      <c r="U25" s="39">
        <f t="shared" si="8"/>
        <v>14.483212639894667</v>
      </c>
      <c r="V25" s="39">
        <f t="shared" si="9"/>
        <v>-3.949967083607637</v>
      </c>
      <c r="W25" s="39">
        <f t="shared" si="10"/>
        <v>21.724818959842</v>
      </c>
      <c r="X25" s="39">
        <f t="shared" si="11"/>
        <v>-3.291639236339697</v>
      </c>
      <c r="Y25" s="39">
        <f t="shared" si="12"/>
        <v>-7.2416063199473335</v>
      </c>
      <c r="Z25" s="39">
        <f t="shared" si="13"/>
        <v>7.2416063199473335</v>
      </c>
    </row>
    <row r="26" spans="1:26" ht="12">
      <c r="A26" s="1">
        <v>52019</v>
      </c>
      <c r="B26" s="1" t="s">
        <v>303</v>
      </c>
      <c r="C26" s="30">
        <v>2394</v>
      </c>
      <c r="D26" s="30">
        <v>21</v>
      </c>
      <c r="E26" s="30">
        <v>29</v>
      </c>
      <c r="F26" s="28">
        <f t="shared" si="0"/>
        <v>-8</v>
      </c>
      <c r="G26" s="30">
        <v>27</v>
      </c>
      <c r="H26" s="30">
        <v>114</v>
      </c>
      <c r="I26" s="30">
        <v>2</v>
      </c>
      <c r="J26" s="28">
        <f t="shared" si="1"/>
        <v>143</v>
      </c>
      <c r="K26" s="30">
        <v>4</v>
      </c>
      <c r="L26" s="30">
        <v>87</v>
      </c>
      <c r="M26" s="30">
        <v>15</v>
      </c>
      <c r="N26" s="28">
        <f t="shared" si="2"/>
        <v>106</v>
      </c>
      <c r="O26" s="28">
        <f t="shared" si="3"/>
        <v>37</v>
      </c>
      <c r="P26" s="28">
        <f t="shared" si="4"/>
        <v>29</v>
      </c>
      <c r="Q26" s="30">
        <v>-6</v>
      </c>
      <c r="R26" s="28">
        <f t="shared" si="5"/>
        <v>2417</v>
      </c>
      <c r="S26" s="39">
        <f t="shared" si="6"/>
        <v>8.729993764290167</v>
      </c>
      <c r="T26" s="39">
        <f t="shared" si="7"/>
        <v>12.055705674495947</v>
      </c>
      <c r="U26" s="39">
        <f t="shared" si="8"/>
        <v>15.381417584701726</v>
      </c>
      <c r="V26" s="39">
        <f t="shared" si="9"/>
        <v>11.224277696944501</v>
      </c>
      <c r="W26" s="39">
        <f t="shared" si="10"/>
        <v>9.561421741841613</v>
      </c>
      <c r="X26" s="39">
        <f t="shared" si="11"/>
        <v>-5.404281854084389</v>
      </c>
      <c r="Y26" s="39">
        <f t="shared" si="12"/>
        <v>-3.3257119102057784</v>
      </c>
      <c r="Z26" s="39">
        <f t="shared" si="13"/>
        <v>12.055705674495947</v>
      </c>
    </row>
    <row r="27" spans="1:26" ht="12">
      <c r="A27" s="1">
        <v>52020</v>
      </c>
      <c r="B27" s="1" t="s">
        <v>304</v>
      </c>
      <c r="C27" s="27">
        <v>4094</v>
      </c>
      <c r="D27" s="27">
        <v>31</v>
      </c>
      <c r="E27" s="27">
        <v>68</v>
      </c>
      <c r="F27" s="28">
        <f t="shared" si="0"/>
        <v>-37</v>
      </c>
      <c r="G27" s="27">
        <v>22</v>
      </c>
      <c r="H27" s="27">
        <v>100</v>
      </c>
      <c r="I27" s="27">
        <v>4</v>
      </c>
      <c r="J27" s="28">
        <f t="shared" si="1"/>
        <v>126</v>
      </c>
      <c r="K27" s="27">
        <v>8</v>
      </c>
      <c r="L27" s="27">
        <v>89</v>
      </c>
      <c r="M27" s="27">
        <v>42</v>
      </c>
      <c r="N27" s="28">
        <f t="shared" si="2"/>
        <v>139</v>
      </c>
      <c r="O27" s="28">
        <f t="shared" si="3"/>
        <v>-13</v>
      </c>
      <c r="P27" s="28">
        <f t="shared" si="4"/>
        <v>-50</v>
      </c>
      <c r="Q27" s="27">
        <v>-28</v>
      </c>
      <c r="R27" s="28">
        <f t="shared" si="5"/>
        <v>4016</v>
      </c>
      <c r="S27" s="39">
        <f t="shared" si="6"/>
        <v>7.644882860665844</v>
      </c>
      <c r="T27" s="39">
        <f t="shared" si="7"/>
        <v>16.769420468557335</v>
      </c>
      <c r="U27" s="39">
        <f t="shared" si="8"/>
        <v>-3.2059186189889024</v>
      </c>
      <c r="V27" s="39">
        <f t="shared" si="9"/>
        <v>2.7127003699136867</v>
      </c>
      <c r="W27" s="39">
        <f t="shared" si="10"/>
        <v>3.4525277435265105</v>
      </c>
      <c r="X27" s="39">
        <f t="shared" si="11"/>
        <v>-9.3711467324291</v>
      </c>
      <c r="Y27" s="39">
        <f t="shared" si="12"/>
        <v>-9.124537607891492</v>
      </c>
      <c r="Z27" s="39">
        <f t="shared" si="13"/>
        <v>-12.330456226880395</v>
      </c>
    </row>
    <row r="28" spans="1:26" ht="12">
      <c r="A28" s="1">
        <v>52021</v>
      </c>
      <c r="B28" s="1" t="s">
        <v>305</v>
      </c>
      <c r="C28" s="30">
        <v>2056</v>
      </c>
      <c r="D28" s="30">
        <v>10</v>
      </c>
      <c r="E28" s="30">
        <v>24</v>
      </c>
      <c r="F28" s="28">
        <f t="shared" si="0"/>
        <v>-14</v>
      </c>
      <c r="G28" s="30">
        <v>14</v>
      </c>
      <c r="H28" s="30">
        <v>21</v>
      </c>
      <c r="I28" s="30">
        <v>0</v>
      </c>
      <c r="J28" s="28">
        <f t="shared" si="1"/>
        <v>35</v>
      </c>
      <c r="K28" s="30">
        <v>5</v>
      </c>
      <c r="L28" s="30">
        <v>44</v>
      </c>
      <c r="M28" s="30">
        <v>4</v>
      </c>
      <c r="N28" s="28">
        <f t="shared" si="2"/>
        <v>53</v>
      </c>
      <c r="O28" s="28">
        <f t="shared" si="3"/>
        <v>-18</v>
      </c>
      <c r="P28" s="28">
        <f t="shared" si="4"/>
        <v>-32</v>
      </c>
      <c r="Q28" s="30">
        <v>-2</v>
      </c>
      <c r="R28" s="28">
        <f t="shared" si="5"/>
        <v>2022</v>
      </c>
      <c r="S28" s="39">
        <f t="shared" si="6"/>
        <v>4.904364884747425</v>
      </c>
      <c r="T28" s="39">
        <f t="shared" si="7"/>
        <v>11.77047572339382</v>
      </c>
      <c r="U28" s="39">
        <f t="shared" si="8"/>
        <v>-8.827856792545365</v>
      </c>
      <c r="V28" s="39">
        <f t="shared" si="9"/>
        <v>-11.280039234919078</v>
      </c>
      <c r="W28" s="39">
        <f t="shared" si="10"/>
        <v>4.4139283962726825</v>
      </c>
      <c r="X28" s="39">
        <f t="shared" si="11"/>
        <v>-1.96174595389897</v>
      </c>
      <c r="Y28" s="39">
        <f t="shared" si="12"/>
        <v>-6.866110838646395</v>
      </c>
      <c r="Z28" s="39">
        <f t="shared" si="13"/>
        <v>-15.69396763119176</v>
      </c>
    </row>
    <row r="29" spans="1:26" ht="12">
      <c r="A29" s="1">
        <v>52022</v>
      </c>
      <c r="B29" s="1" t="s">
        <v>306</v>
      </c>
      <c r="C29" s="27">
        <v>28763</v>
      </c>
      <c r="D29" s="27">
        <v>177</v>
      </c>
      <c r="E29" s="27">
        <v>346</v>
      </c>
      <c r="F29" s="28">
        <f t="shared" si="0"/>
        <v>-169</v>
      </c>
      <c r="G29" s="27">
        <v>123</v>
      </c>
      <c r="H29" s="27">
        <v>581</v>
      </c>
      <c r="I29" s="27">
        <v>26</v>
      </c>
      <c r="J29" s="28">
        <f t="shared" si="1"/>
        <v>730</v>
      </c>
      <c r="K29" s="27">
        <v>70</v>
      </c>
      <c r="L29" s="27">
        <v>520</v>
      </c>
      <c r="M29" s="27">
        <v>37</v>
      </c>
      <c r="N29" s="28">
        <f t="shared" si="2"/>
        <v>627</v>
      </c>
      <c r="O29" s="28">
        <f t="shared" si="3"/>
        <v>103</v>
      </c>
      <c r="P29" s="28">
        <f t="shared" si="4"/>
        <v>-66</v>
      </c>
      <c r="Q29" s="27">
        <v>84</v>
      </c>
      <c r="R29" s="28">
        <f t="shared" si="5"/>
        <v>28781</v>
      </c>
      <c r="S29" s="39">
        <f t="shared" si="6"/>
        <v>6.151814263867649</v>
      </c>
      <c r="T29" s="39">
        <f t="shared" si="7"/>
        <v>12.025580425413596</v>
      </c>
      <c r="U29" s="39">
        <f t="shared" si="8"/>
        <v>3.5798693173919087</v>
      </c>
      <c r="V29" s="39">
        <f t="shared" si="9"/>
        <v>2.120116780202975</v>
      </c>
      <c r="W29" s="39">
        <f t="shared" si="10"/>
        <v>1.8420686778812736</v>
      </c>
      <c r="X29" s="39">
        <f t="shared" si="11"/>
        <v>-0.38231614069233977</v>
      </c>
      <c r="Y29" s="39">
        <f t="shared" si="12"/>
        <v>-5.873766161545947</v>
      </c>
      <c r="Z29" s="39">
        <f t="shared" si="13"/>
        <v>-2.2938968441540384</v>
      </c>
    </row>
    <row r="30" spans="1:26" ht="12">
      <c r="A30" s="1">
        <v>52023</v>
      </c>
      <c r="B30" s="1" t="s">
        <v>307</v>
      </c>
      <c r="C30" s="30">
        <v>1521</v>
      </c>
      <c r="D30" s="30">
        <v>7</v>
      </c>
      <c r="E30" s="30">
        <v>26</v>
      </c>
      <c r="F30" s="28">
        <f t="shared" si="0"/>
        <v>-19</v>
      </c>
      <c r="G30" s="30">
        <v>10</v>
      </c>
      <c r="H30" s="30">
        <v>23</v>
      </c>
      <c r="I30" s="30">
        <v>0</v>
      </c>
      <c r="J30" s="28">
        <f t="shared" si="1"/>
        <v>33</v>
      </c>
      <c r="K30" s="30">
        <v>9</v>
      </c>
      <c r="L30" s="30">
        <v>32</v>
      </c>
      <c r="M30" s="30">
        <v>3</v>
      </c>
      <c r="N30" s="28">
        <f t="shared" si="2"/>
        <v>44</v>
      </c>
      <c r="O30" s="28">
        <f t="shared" si="3"/>
        <v>-11</v>
      </c>
      <c r="P30" s="28">
        <f t="shared" si="4"/>
        <v>-30</v>
      </c>
      <c r="Q30" s="30">
        <v>14</v>
      </c>
      <c r="R30" s="28">
        <f t="shared" si="5"/>
        <v>1505</v>
      </c>
      <c r="S30" s="39">
        <f t="shared" si="6"/>
        <v>4.626569729015202</v>
      </c>
      <c r="T30" s="39">
        <f t="shared" si="7"/>
        <v>17.184401850627893</v>
      </c>
      <c r="U30" s="39">
        <f t="shared" si="8"/>
        <v>-7.270323859881032</v>
      </c>
      <c r="V30" s="39">
        <f t="shared" si="9"/>
        <v>-5.948446794448116</v>
      </c>
      <c r="W30" s="39">
        <f t="shared" si="10"/>
        <v>0.6609385327164573</v>
      </c>
      <c r="X30" s="39">
        <f t="shared" si="11"/>
        <v>-1.9828155981493722</v>
      </c>
      <c r="Y30" s="39">
        <f t="shared" si="12"/>
        <v>-12.557832121612691</v>
      </c>
      <c r="Z30" s="39">
        <f t="shared" si="13"/>
        <v>-19.82815598149372</v>
      </c>
    </row>
    <row r="31" spans="1:26" ht="12">
      <c r="A31" s="1">
        <v>52024</v>
      </c>
      <c r="B31" s="1" t="s">
        <v>308</v>
      </c>
      <c r="C31" s="27">
        <v>1085</v>
      </c>
      <c r="D31" s="27">
        <v>6</v>
      </c>
      <c r="E31" s="27">
        <v>14</v>
      </c>
      <c r="F31" s="28">
        <f t="shared" si="0"/>
        <v>-8</v>
      </c>
      <c r="G31" s="27">
        <v>5</v>
      </c>
      <c r="H31" s="27">
        <v>22</v>
      </c>
      <c r="I31" s="27">
        <v>1</v>
      </c>
      <c r="J31" s="28">
        <f t="shared" si="1"/>
        <v>28</v>
      </c>
      <c r="K31" s="27">
        <v>1</v>
      </c>
      <c r="L31" s="27">
        <v>14</v>
      </c>
      <c r="M31" s="27">
        <v>1</v>
      </c>
      <c r="N31" s="28">
        <f t="shared" si="2"/>
        <v>16</v>
      </c>
      <c r="O31" s="28">
        <f t="shared" si="3"/>
        <v>12</v>
      </c>
      <c r="P31" s="28">
        <f t="shared" si="4"/>
        <v>4</v>
      </c>
      <c r="Q31" s="27">
        <v>-18</v>
      </c>
      <c r="R31" s="28">
        <f t="shared" si="5"/>
        <v>1071</v>
      </c>
      <c r="S31" s="39">
        <f t="shared" si="6"/>
        <v>5.565862708719852</v>
      </c>
      <c r="T31" s="39">
        <f t="shared" si="7"/>
        <v>12.987012987012989</v>
      </c>
      <c r="U31" s="39">
        <f t="shared" si="8"/>
        <v>11.131725417439704</v>
      </c>
      <c r="V31" s="39">
        <f t="shared" si="9"/>
        <v>7.421150278293135</v>
      </c>
      <c r="W31" s="39">
        <f t="shared" si="10"/>
        <v>3.7105751391465676</v>
      </c>
      <c r="X31" s="39">
        <f t="shared" si="11"/>
        <v>0</v>
      </c>
      <c r="Y31" s="39">
        <f t="shared" si="12"/>
        <v>-7.421150278293135</v>
      </c>
      <c r="Z31" s="39">
        <f t="shared" si="13"/>
        <v>3.7105751391465676</v>
      </c>
    </row>
    <row r="32" spans="1:26" ht="12">
      <c r="A32" s="1">
        <v>52025</v>
      </c>
      <c r="B32" s="1" t="s">
        <v>309</v>
      </c>
      <c r="C32" s="30">
        <v>916</v>
      </c>
      <c r="D32" s="30">
        <v>2</v>
      </c>
      <c r="E32" s="30">
        <v>19</v>
      </c>
      <c r="F32" s="28">
        <f t="shared" si="0"/>
        <v>-17</v>
      </c>
      <c r="G32" s="30">
        <v>16</v>
      </c>
      <c r="H32" s="30">
        <v>34</v>
      </c>
      <c r="I32" s="30">
        <v>0</v>
      </c>
      <c r="J32" s="28">
        <f t="shared" si="1"/>
        <v>50</v>
      </c>
      <c r="K32" s="30">
        <v>4</v>
      </c>
      <c r="L32" s="30">
        <v>35</v>
      </c>
      <c r="M32" s="30">
        <v>0</v>
      </c>
      <c r="N32" s="28">
        <f t="shared" si="2"/>
        <v>39</v>
      </c>
      <c r="O32" s="28">
        <f t="shared" si="3"/>
        <v>11</v>
      </c>
      <c r="P32" s="28">
        <f t="shared" si="4"/>
        <v>-6</v>
      </c>
      <c r="Q32" s="30">
        <v>9</v>
      </c>
      <c r="R32" s="28">
        <f t="shared" si="5"/>
        <v>919</v>
      </c>
      <c r="S32" s="39">
        <f t="shared" si="6"/>
        <v>2.1798365122615806</v>
      </c>
      <c r="T32" s="39">
        <f t="shared" si="7"/>
        <v>20.708446866485016</v>
      </c>
      <c r="U32" s="39">
        <f t="shared" si="8"/>
        <v>11.989100817438691</v>
      </c>
      <c r="V32" s="39">
        <f t="shared" si="9"/>
        <v>-1.0899182561307903</v>
      </c>
      <c r="W32" s="39">
        <f t="shared" si="10"/>
        <v>13.079019073569484</v>
      </c>
      <c r="X32" s="39">
        <f t="shared" si="11"/>
        <v>0</v>
      </c>
      <c r="Y32" s="39">
        <f t="shared" si="12"/>
        <v>-18.52861035422343</v>
      </c>
      <c r="Z32" s="39">
        <f t="shared" si="13"/>
        <v>-6.539509536784742</v>
      </c>
    </row>
    <row r="33" spans="1:26" ht="12">
      <c r="A33" s="1">
        <v>52026</v>
      </c>
      <c r="B33" s="1" t="s">
        <v>310</v>
      </c>
      <c r="C33" s="27">
        <v>5298</v>
      </c>
      <c r="D33" s="27">
        <v>27</v>
      </c>
      <c r="E33" s="27">
        <v>67</v>
      </c>
      <c r="F33" s="28">
        <f t="shared" si="0"/>
        <v>-40</v>
      </c>
      <c r="G33" s="27">
        <v>47</v>
      </c>
      <c r="H33" s="27">
        <v>82</v>
      </c>
      <c r="I33" s="27">
        <v>0</v>
      </c>
      <c r="J33" s="28">
        <f t="shared" si="1"/>
        <v>129</v>
      </c>
      <c r="K33" s="27">
        <v>85</v>
      </c>
      <c r="L33" s="27">
        <v>120</v>
      </c>
      <c r="M33" s="27">
        <v>2</v>
      </c>
      <c r="N33" s="28">
        <f t="shared" si="2"/>
        <v>207</v>
      </c>
      <c r="O33" s="28">
        <f t="shared" si="3"/>
        <v>-78</v>
      </c>
      <c r="P33" s="28">
        <f t="shared" si="4"/>
        <v>-118</v>
      </c>
      <c r="Q33" s="27">
        <v>-6</v>
      </c>
      <c r="R33" s="28">
        <f t="shared" si="5"/>
        <v>5174</v>
      </c>
      <c r="S33" s="39">
        <f t="shared" si="6"/>
        <v>5.156608097784568</v>
      </c>
      <c r="T33" s="39">
        <f t="shared" si="7"/>
        <v>12.796027501909855</v>
      </c>
      <c r="U33" s="39">
        <f t="shared" si="8"/>
        <v>-14.896867838044308</v>
      </c>
      <c r="V33" s="39">
        <f t="shared" si="9"/>
        <v>-7.257448433919022</v>
      </c>
      <c r="W33" s="39">
        <f t="shared" si="10"/>
        <v>-7.257448433919022</v>
      </c>
      <c r="X33" s="39">
        <f t="shared" si="11"/>
        <v>-0.3819709702062643</v>
      </c>
      <c r="Y33" s="39">
        <f t="shared" si="12"/>
        <v>-7.639419404125287</v>
      </c>
      <c r="Z33" s="39">
        <f t="shared" si="13"/>
        <v>-22.536287242169596</v>
      </c>
    </row>
    <row r="34" spans="1:26" ht="12">
      <c r="A34" s="1">
        <v>52027</v>
      </c>
      <c r="B34" s="1" t="s">
        <v>311</v>
      </c>
      <c r="C34" s="30">
        <v>1577</v>
      </c>
      <c r="D34" s="30">
        <v>9</v>
      </c>
      <c r="E34" s="30">
        <v>21</v>
      </c>
      <c r="F34" s="28">
        <f t="shared" si="0"/>
        <v>-12</v>
      </c>
      <c r="G34" s="30">
        <v>4</v>
      </c>
      <c r="H34" s="30">
        <v>34</v>
      </c>
      <c r="I34" s="30">
        <v>1</v>
      </c>
      <c r="J34" s="28">
        <f t="shared" si="1"/>
        <v>39</v>
      </c>
      <c r="K34" s="30">
        <v>2</v>
      </c>
      <c r="L34" s="30">
        <v>25</v>
      </c>
      <c r="M34" s="30">
        <v>5</v>
      </c>
      <c r="N34" s="28">
        <f t="shared" si="2"/>
        <v>32</v>
      </c>
      <c r="O34" s="28">
        <f t="shared" si="3"/>
        <v>7</v>
      </c>
      <c r="P34" s="28">
        <f t="shared" si="4"/>
        <v>-5</v>
      </c>
      <c r="Q34" s="30">
        <v>-26</v>
      </c>
      <c r="R34" s="28">
        <f t="shared" si="5"/>
        <v>1546</v>
      </c>
      <c r="S34" s="39">
        <f t="shared" si="6"/>
        <v>5.763688760806916</v>
      </c>
      <c r="T34" s="39">
        <f t="shared" si="7"/>
        <v>13.44860710854947</v>
      </c>
      <c r="U34" s="39">
        <f t="shared" si="8"/>
        <v>4.482869036183158</v>
      </c>
      <c r="V34" s="39">
        <f t="shared" si="9"/>
        <v>5.763688760806916</v>
      </c>
      <c r="W34" s="39">
        <f t="shared" si="10"/>
        <v>1.2808197246237591</v>
      </c>
      <c r="X34" s="39">
        <f t="shared" si="11"/>
        <v>-2.5616394492475183</v>
      </c>
      <c r="Y34" s="39">
        <f t="shared" si="12"/>
        <v>-7.684918347742555</v>
      </c>
      <c r="Z34" s="39">
        <f t="shared" si="13"/>
        <v>-3.202049311559398</v>
      </c>
    </row>
    <row r="35" spans="1:26" ht="12">
      <c r="A35" s="1">
        <v>52028</v>
      </c>
      <c r="B35" s="1" t="s">
        <v>312</v>
      </c>
      <c r="C35" s="27">
        <v>7596</v>
      </c>
      <c r="D35" s="27">
        <v>42</v>
      </c>
      <c r="E35" s="27">
        <v>97</v>
      </c>
      <c r="F35" s="28">
        <f t="shared" si="0"/>
        <v>-55</v>
      </c>
      <c r="G35" s="27">
        <v>37</v>
      </c>
      <c r="H35" s="27">
        <v>205</v>
      </c>
      <c r="I35" s="27">
        <v>2</v>
      </c>
      <c r="J35" s="28">
        <f t="shared" si="1"/>
        <v>244</v>
      </c>
      <c r="K35" s="27">
        <v>29</v>
      </c>
      <c r="L35" s="27">
        <v>253</v>
      </c>
      <c r="M35" s="27">
        <v>7</v>
      </c>
      <c r="N35" s="28">
        <f t="shared" si="2"/>
        <v>289</v>
      </c>
      <c r="O35" s="28">
        <f t="shared" si="3"/>
        <v>-45</v>
      </c>
      <c r="P35" s="28">
        <f t="shared" si="4"/>
        <v>-100</v>
      </c>
      <c r="Q35" s="27">
        <v>78</v>
      </c>
      <c r="R35" s="28">
        <f t="shared" si="5"/>
        <v>7574</v>
      </c>
      <c r="S35" s="39">
        <f t="shared" si="6"/>
        <v>5.537244561634806</v>
      </c>
      <c r="T35" s="39">
        <f t="shared" si="7"/>
        <v>12.788398154251812</v>
      </c>
      <c r="U35" s="39">
        <f t="shared" si="8"/>
        <v>-5.932762030323006</v>
      </c>
      <c r="V35" s="39">
        <f t="shared" si="9"/>
        <v>-6.328279499011207</v>
      </c>
      <c r="W35" s="39">
        <f t="shared" si="10"/>
        <v>1.054713249835201</v>
      </c>
      <c r="X35" s="39">
        <f t="shared" si="11"/>
        <v>-0.6591957811470006</v>
      </c>
      <c r="Y35" s="39">
        <f t="shared" si="12"/>
        <v>-7.251153592617007</v>
      </c>
      <c r="Z35" s="39">
        <f t="shared" si="13"/>
        <v>-13.183915622940013</v>
      </c>
    </row>
    <row r="36" spans="1:26" ht="12">
      <c r="A36" s="1">
        <v>52030</v>
      </c>
      <c r="B36" s="1" t="s">
        <v>313</v>
      </c>
      <c r="C36" s="30">
        <v>2623</v>
      </c>
      <c r="D36" s="30">
        <v>13</v>
      </c>
      <c r="E36" s="30">
        <v>32</v>
      </c>
      <c r="F36" s="28">
        <f t="shared" si="0"/>
        <v>-19</v>
      </c>
      <c r="G36" s="30">
        <v>14</v>
      </c>
      <c r="H36" s="30">
        <v>82</v>
      </c>
      <c r="I36" s="30">
        <v>2</v>
      </c>
      <c r="J36" s="28">
        <f t="shared" si="1"/>
        <v>98</v>
      </c>
      <c r="K36" s="30">
        <v>12</v>
      </c>
      <c r="L36" s="30">
        <v>44</v>
      </c>
      <c r="M36" s="30">
        <v>5</v>
      </c>
      <c r="N36" s="28">
        <f t="shared" si="2"/>
        <v>61</v>
      </c>
      <c r="O36" s="28">
        <f t="shared" si="3"/>
        <v>37</v>
      </c>
      <c r="P36" s="28">
        <f t="shared" si="4"/>
        <v>18</v>
      </c>
      <c r="Q36" s="30">
        <v>-5</v>
      </c>
      <c r="R36" s="28">
        <f t="shared" si="5"/>
        <v>2636</v>
      </c>
      <c r="S36" s="39">
        <f t="shared" si="6"/>
        <v>4.943905685491539</v>
      </c>
      <c r="T36" s="39">
        <f t="shared" si="7"/>
        <v>12.169613995056094</v>
      </c>
      <c r="U36" s="39">
        <f t="shared" si="8"/>
        <v>14.071116181783609</v>
      </c>
      <c r="V36" s="39">
        <f t="shared" si="9"/>
        <v>14.451416619129112</v>
      </c>
      <c r="W36" s="39">
        <f t="shared" si="10"/>
        <v>0.7606008746910059</v>
      </c>
      <c r="X36" s="39">
        <f t="shared" si="11"/>
        <v>-1.1409013120365088</v>
      </c>
      <c r="Y36" s="39">
        <f t="shared" si="12"/>
        <v>-7.225708309564556</v>
      </c>
      <c r="Z36" s="39">
        <f t="shared" si="13"/>
        <v>6.845407872219053</v>
      </c>
    </row>
    <row r="37" spans="1:26" ht="12">
      <c r="A37" s="1">
        <v>52031</v>
      </c>
      <c r="B37" s="1" t="s">
        <v>314</v>
      </c>
      <c r="C37" s="27">
        <v>4606</v>
      </c>
      <c r="D37" s="27">
        <v>30</v>
      </c>
      <c r="E37" s="27">
        <v>80</v>
      </c>
      <c r="F37" s="28">
        <f t="shared" si="0"/>
        <v>-50</v>
      </c>
      <c r="G37" s="27">
        <v>25</v>
      </c>
      <c r="H37" s="27">
        <v>78</v>
      </c>
      <c r="I37" s="27">
        <v>1</v>
      </c>
      <c r="J37" s="28">
        <f t="shared" si="1"/>
        <v>104</v>
      </c>
      <c r="K37" s="27">
        <v>5</v>
      </c>
      <c r="L37" s="27">
        <v>91</v>
      </c>
      <c r="M37" s="27">
        <v>28</v>
      </c>
      <c r="N37" s="28">
        <f t="shared" si="2"/>
        <v>124</v>
      </c>
      <c r="O37" s="28">
        <f t="shared" si="3"/>
        <v>-20</v>
      </c>
      <c r="P37" s="28">
        <f t="shared" si="4"/>
        <v>-70</v>
      </c>
      <c r="Q37" s="27">
        <v>-8</v>
      </c>
      <c r="R37" s="28">
        <f t="shared" si="5"/>
        <v>4528</v>
      </c>
      <c r="S37" s="39">
        <f t="shared" si="6"/>
        <v>6.568863586599519</v>
      </c>
      <c r="T37" s="39">
        <f t="shared" si="7"/>
        <v>17.51696956426538</v>
      </c>
      <c r="U37" s="39">
        <f t="shared" si="8"/>
        <v>-4.379242391066345</v>
      </c>
      <c r="V37" s="39">
        <f t="shared" si="9"/>
        <v>-2.8465075541931246</v>
      </c>
      <c r="W37" s="39">
        <f t="shared" si="10"/>
        <v>4.379242391066345</v>
      </c>
      <c r="X37" s="39">
        <f t="shared" si="11"/>
        <v>-5.911977227939566</v>
      </c>
      <c r="Y37" s="39">
        <f t="shared" si="12"/>
        <v>-10.948105977665865</v>
      </c>
      <c r="Z37" s="39">
        <f t="shared" si="13"/>
        <v>-15.32734836873221</v>
      </c>
    </row>
    <row r="38" spans="1:26" ht="12">
      <c r="A38" s="1">
        <v>52032</v>
      </c>
      <c r="B38" s="1" t="s">
        <v>315</v>
      </c>
      <c r="C38" s="30">
        <v>54308</v>
      </c>
      <c r="D38" s="30">
        <v>306</v>
      </c>
      <c r="E38" s="30">
        <v>728</v>
      </c>
      <c r="F38" s="28">
        <f t="shared" si="0"/>
        <v>-422</v>
      </c>
      <c r="G38" s="30">
        <v>348</v>
      </c>
      <c r="H38" s="30">
        <v>1398</v>
      </c>
      <c r="I38" s="30">
        <v>24</v>
      </c>
      <c r="J38" s="28">
        <f t="shared" si="1"/>
        <v>1770</v>
      </c>
      <c r="K38" s="30">
        <v>126</v>
      </c>
      <c r="L38" s="30">
        <v>1204</v>
      </c>
      <c r="M38" s="30">
        <v>99</v>
      </c>
      <c r="N38" s="28">
        <f t="shared" si="2"/>
        <v>1429</v>
      </c>
      <c r="O38" s="28">
        <f t="shared" si="3"/>
        <v>341</v>
      </c>
      <c r="P38" s="28">
        <f t="shared" si="4"/>
        <v>-81</v>
      </c>
      <c r="Q38" s="30">
        <v>-104</v>
      </c>
      <c r="R38" s="28">
        <f t="shared" si="5"/>
        <v>54123</v>
      </c>
      <c r="S38" s="39">
        <f t="shared" si="6"/>
        <v>5.644142357812802</v>
      </c>
      <c r="T38" s="39">
        <f t="shared" si="7"/>
        <v>13.427894236887976</v>
      </c>
      <c r="U38" s="39">
        <f t="shared" si="8"/>
        <v>6.2897141961247245</v>
      </c>
      <c r="V38" s="39">
        <f t="shared" si="9"/>
        <v>3.5783124752146525</v>
      </c>
      <c r="W38" s="39">
        <f t="shared" si="10"/>
        <v>4.09476994586419</v>
      </c>
      <c r="X38" s="39">
        <f t="shared" si="11"/>
        <v>-1.3833682249541184</v>
      </c>
      <c r="Y38" s="39">
        <f t="shared" si="12"/>
        <v>-7.783751879075172</v>
      </c>
      <c r="Z38" s="39">
        <f t="shared" si="13"/>
        <v>-1.4940376829504478</v>
      </c>
    </row>
    <row r="39" spans="1:26" ht="12">
      <c r="A39" s="1">
        <v>52033</v>
      </c>
      <c r="B39" s="1" t="s">
        <v>316</v>
      </c>
      <c r="C39" s="27">
        <v>12435</v>
      </c>
      <c r="D39" s="27">
        <v>75</v>
      </c>
      <c r="E39" s="27">
        <v>171</v>
      </c>
      <c r="F39" s="28">
        <f t="shared" si="0"/>
        <v>-96</v>
      </c>
      <c r="G39" s="27">
        <v>64</v>
      </c>
      <c r="H39" s="27">
        <v>274</v>
      </c>
      <c r="I39" s="27">
        <v>4</v>
      </c>
      <c r="J39" s="28">
        <f t="shared" si="1"/>
        <v>342</v>
      </c>
      <c r="K39" s="27">
        <v>69</v>
      </c>
      <c r="L39" s="27">
        <v>262</v>
      </c>
      <c r="M39" s="27">
        <v>29</v>
      </c>
      <c r="N39" s="28">
        <f t="shared" si="2"/>
        <v>360</v>
      </c>
      <c r="O39" s="28">
        <f t="shared" si="3"/>
        <v>-18</v>
      </c>
      <c r="P39" s="28">
        <f t="shared" si="4"/>
        <v>-114</v>
      </c>
      <c r="Q39" s="27">
        <v>-126</v>
      </c>
      <c r="R39" s="28">
        <f t="shared" si="5"/>
        <v>12195</v>
      </c>
      <c r="S39" s="39">
        <f t="shared" si="6"/>
        <v>6.090133982947624</v>
      </c>
      <c r="T39" s="39">
        <f t="shared" si="7"/>
        <v>13.885505481120585</v>
      </c>
      <c r="U39" s="39">
        <f t="shared" si="8"/>
        <v>-1.4616321559074301</v>
      </c>
      <c r="V39" s="39">
        <f t="shared" si="9"/>
        <v>0.97442143727162</v>
      </c>
      <c r="W39" s="39">
        <f t="shared" si="10"/>
        <v>-0.4060089321965083</v>
      </c>
      <c r="X39" s="39">
        <f t="shared" si="11"/>
        <v>-2.0300446609825418</v>
      </c>
      <c r="Y39" s="39">
        <f t="shared" si="12"/>
        <v>-7.79537149817296</v>
      </c>
      <c r="Z39" s="39">
        <f t="shared" si="13"/>
        <v>-9.25700365408039</v>
      </c>
    </row>
    <row r="40" spans="1:26" ht="12">
      <c r="A40" s="1">
        <v>52034</v>
      </c>
      <c r="B40" s="1" t="s">
        <v>317</v>
      </c>
      <c r="C40" s="30">
        <v>9905</v>
      </c>
      <c r="D40" s="30">
        <v>78</v>
      </c>
      <c r="E40" s="30">
        <v>117</v>
      </c>
      <c r="F40" s="28">
        <f t="shared" si="0"/>
        <v>-39</v>
      </c>
      <c r="G40" s="30">
        <v>59</v>
      </c>
      <c r="H40" s="30">
        <v>291</v>
      </c>
      <c r="I40" s="30">
        <v>9</v>
      </c>
      <c r="J40" s="28">
        <f t="shared" si="1"/>
        <v>359</v>
      </c>
      <c r="K40" s="30">
        <v>18</v>
      </c>
      <c r="L40" s="30">
        <v>340</v>
      </c>
      <c r="M40" s="30">
        <v>38</v>
      </c>
      <c r="N40" s="28">
        <f t="shared" si="2"/>
        <v>396</v>
      </c>
      <c r="O40" s="28">
        <f t="shared" si="3"/>
        <v>-37</v>
      </c>
      <c r="P40" s="28">
        <f t="shared" si="4"/>
        <v>-76</v>
      </c>
      <c r="Q40" s="30">
        <v>115</v>
      </c>
      <c r="R40" s="28">
        <f t="shared" si="5"/>
        <v>9944</v>
      </c>
      <c r="S40" s="39">
        <f t="shared" si="6"/>
        <v>7.859338001914454</v>
      </c>
      <c r="T40" s="39">
        <f t="shared" si="7"/>
        <v>11.789007002871681</v>
      </c>
      <c r="U40" s="39">
        <f t="shared" si="8"/>
        <v>-3.7281475137286515</v>
      </c>
      <c r="V40" s="39">
        <f t="shared" si="9"/>
        <v>-4.937276437100106</v>
      </c>
      <c r="W40" s="39">
        <f t="shared" si="10"/>
        <v>4.131190488185802</v>
      </c>
      <c r="X40" s="39">
        <f t="shared" si="11"/>
        <v>-2.922061564814348</v>
      </c>
      <c r="Y40" s="39">
        <f t="shared" si="12"/>
        <v>-3.929669000957227</v>
      </c>
      <c r="Z40" s="39">
        <f t="shared" si="13"/>
        <v>-7.657816514685878</v>
      </c>
    </row>
    <row r="41" spans="1:26" ht="12">
      <c r="A41" s="1">
        <v>52035</v>
      </c>
      <c r="B41" s="1" t="s">
        <v>318</v>
      </c>
      <c r="C41" s="27">
        <v>7096</v>
      </c>
      <c r="D41" s="27">
        <v>41</v>
      </c>
      <c r="E41" s="27">
        <v>100</v>
      </c>
      <c r="F41" s="28">
        <f t="shared" si="0"/>
        <v>-59</v>
      </c>
      <c r="G41" s="27">
        <v>35</v>
      </c>
      <c r="H41" s="27">
        <v>137</v>
      </c>
      <c r="I41" s="27">
        <v>5</v>
      </c>
      <c r="J41" s="28">
        <f t="shared" si="1"/>
        <v>177</v>
      </c>
      <c r="K41" s="27">
        <v>15</v>
      </c>
      <c r="L41" s="27">
        <v>129</v>
      </c>
      <c r="M41" s="27">
        <v>9</v>
      </c>
      <c r="N41" s="28">
        <f t="shared" si="2"/>
        <v>153</v>
      </c>
      <c r="O41" s="28">
        <f t="shared" si="3"/>
        <v>24</v>
      </c>
      <c r="P41" s="28">
        <f t="shared" si="4"/>
        <v>-35</v>
      </c>
      <c r="Q41" s="27">
        <v>17</v>
      </c>
      <c r="R41" s="28">
        <f t="shared" si="5"/>
        <v>7078</v>
      </c>
      <c r="S41" s="39">
        <f t="shared" si="6"/>
        <v>5.785240581346127</v>
      </c>
      <c r="T41" s="39">
        <f t="shared" si="7"/>
        <v>14.110342881332016</v>
      </c>
      <c r="U41" s="39">
        <f t="shared" si="8"/>
        <v>3.386482291519684</v>
      </c>
      <c r="V41" s="39">
        <f t="shared" si="9"/>
        <v>1.1288274305065613</v>
      </c>
      <c r="W41" s="39">
        <f t="shared" si="10"/>
        <v>2.8220685762664033</v>
      </c>
      <c r="X41" s="39">
        <f t="shared" si="11"/>
        <v>-0.5644137152532807</v>
      </c>
      <c r="Y41" s="39">
        <f t="shared" si="12"/>
        <v>-8.32510229998589</v>
      </c>
      <c r="Z41" s="39">
        <f t="shared" si="13"/>
        <v>-4.938620008466206</v>
      </c>
    </row>
    <row r="42" spans="1:26" ht="12">
      <c r="A42" s="1">
        <v>52036</v>
      </c>
      <c r="B42" s="1" t="s">
        <v>319</v>
      </c>
      <c r="C42" s="30">
        <v>1220</v>
      </c>
      <c r="D42" s="30">
        <v>3</v>
      </c>
      <c r="E42" s="30">
        <v>23</v>
      </c>
      <c r="F42" s="28">
        <f t="shared" si="0"/>
        <v>-20</v>
      </c>
      <c r="G42" s="30">
        <v>6</v>
      </c>
      <c r="H42" s="30">
        <v>42</v>
      </c>
      <c r="I42" s="30">
        <v>0</v>
      </c>
      <c r="J42" s="28">
        <f t="shared" si="1"/>
        <v>48</v>
      </c>
      <c r="K42" s="30">
        <v>9</v>
      </c>
      <c r="L42" s="30">
        <v>26</v>
      </c>
      <c r="M42" s="30">
        <v>10</v>
      </c>
      <c r="N42" s="28">
        <f t="shared" si="2"/>
        <v>45</v>
      </c>
      <c r="O42" s="28">
        <f t="shared" si="3"/>
        <v>3</v>
      </c>
      <c r="P42" s="28">
        <f t="shared" si="4"/>
        <v>-17</v>
      </c>
      <c r="Q42" s="30">
        <v>0</v>
      </c>
      <c r="R42" s="28">
        <f t="shared" si="5"/>
        <v>1203</v>
      </c>
      <c r="S42" s="39">
        <f t="shared" si="6"/>
        <v>2.4762690879075526</v>
      </c>
      <c r="T42" s="39">
        <f t="shared" si="7"/>
        <v>18.9847296739579</v>
      </c>
      <c r="U42" s="39">
        <f t="shared" si="8"/>
        <v>2.4762690879075526</v>
      </c>
      <c r="V42" s="39">
        <f t="shared" si="9"/>
        <v>13.20676846884028</v>
      </c>
      <c r="W42" s="39">
        <f t="shared" si="10"/>
        <v>-2.4762690879075526</v>
      </c>
      <c r="X42" s="39">
        <f t="shared" si="11"/>
        <v>-8.254230293025175</v>
      </c>
      <c r="Y42" s="39">
        <f t="shared" si="12"/>
        <v>-16.50846058605035</v>
      </c>
      <c r="Z42" s="39">
        <f t="shared" si="13"/>
        <v>-14.032191498142799</v>
      </c>
    </row>
    <row r="43" spans="1:26" s="40" customFormat="1" ht="12">
      <c r="A43" s="31"/>
      <c r="B43" s="31" t="s">
        <v>315</v>
      </c>
      <c r="C43" s="32">
        <f>SUM(C8:C42)</f>
        <v>265179</v>
      </c>
      <c r="D43" s="32">
        <f>SUM(D8:D42)</f>
        <v>1584</v>
      </c>
      <c r="E43" s="32">
        <f>SUM(E8:E42)</f>
        <v>3453</v>
      </c>
      <c r="F43" s="32">
        <f t="shared" si="0"/>
        <v>-1869</v>
      </c>
      <c r="G43" s="32">
        <f>SUM(G8:G42)</f>
        <v>1677</v>
      </c>
      <c r="H43" s="32">
        <f>SUM(H8:H42)</f>
        <v>6633</v>
      </c>
      <c r="I43" s="32">
        <f>SUM(I8:I42)</f>
        <v>151</v>
      </c>
      <c r="J43" s="32">
        <f>SUM(J8:J42)</f>
        <v>8461</v>
      </c>
      <c r="K43" s="32">
        <f>SUM(K8:K42)</f>
        <v>834</v>
      </c>
      <c r="L43" s="32">
        <f>SUM(L8:L42)</f>
        <v>6452</v>
      </c>
      <c r="M43" s="32">
        <f>SUM(M8:M42)</f>
        <v>835</v>
      </c>
      <c r="N43" s="32">
        <f t="shared" si="2"/>
        <v>8121</v>
      </c>
      <c r="O43" s="32">
        <f t="shared" si="3"/>
        <v>340</v>
      </c>
      <c r="P43" s="32">
        <f t="shared" si="4"/>
        <v>-1529</v>
      </c>
      <c r="Q43" s="32">
        <f>SUM(Q8:Q42)</f>
        <v>151</v>
      </c>
      <c r="R43" s="32">
        <f>SUM(R8:R42)</f>
        <v>263801</v>
      </c>
      <c r="S43" s="33">
        <f t="shared" si="6"/>
        <v>5.988884267836213</v>
      </c>
      <c r="T43" s="33">
        <f t="shared" si="7"/>
        <v>13.05531400052932</v>
      </c>
      <c r="U43" s="33">
        <f t="shared" si="8"/>
        <v>1.285492835267874</v>
      </c>
      <c r="V43" s="33">
        <f t="shared" si="9"/>
        <v>0.6843358917161328</v>
      </c>
      <c r="W43" s="33">
        <f t="shared" si="10"/>
        <v>3.1872660592082878</v>
      </c>
      <c r="X43" s="33">
        <f t="shared" si="11"/>
        <v>-2.5861091156565466</v>
      </c>
      <c r="Y43" s="33">
        <f t="shared" si="12"/>
        <v>-7.066429732693107</v>
      </c>
      <c r="Z43" s="33">
        <f t="shared" si="13"/>
        <v>-5.780936897425233</v>
      </c>
    </row>
    <row r="44" ht="12">
      <c r="A44" s="34" t="s">
        <v>71</v>
      </c>
    </row>
  </sheetData>
  <sheetProtection selectLockedCells="1" selectUnlockedCells="1"/>
  <mergeCells count="13">
    <mergeCell ref="D4:F4"/>
    <mergeCell ref="G4:O4"/>
    <mergeCell ref="S4:S7"/>
    <mergeCell ref="T4:T7"/>
    <mergeCell ref="U4:X4"/>
    <mergeCell ref="Y4:Y7"/>
    <mergeCell ref="Z4:Z7"/>
    <mergeCell ref="G5:J5"/>
    <mergeCell ref="K5:N5"/>
    <mergeCell ref="U5:U7"/>
    <mergeCell ref="V5:V7"/>
    <mergeCell ref="W5:W7"/>
    <mergeCell ref="X5:X7"/>
  </mergeCells>
  <printOptions/>
  <pageMargins left="0.2" right="0.19027777777777777" top="0.25972222222222224" bottom="0.3402777777777778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3"/>
  <sheetViews>
    <sheetView workbookViewId="0" topLeftCell="A1">
      <selection activeCell="N26" sqref="N26"/>
    </sheetView>
  </sheetViews>
  <sheetFormatPr defaultColWidth="9.140625" defaultRowHeight="12.75"/>
  <cols>
    <col min="1" max="1" width="9.140625" style="1" customWidth="1"/>
    <col min="2" max="2" width="13.140625" style="1" customWidth="1"/>
    <col min="3" max="3" width="10.28125" style="1" customWidth="1"/>
    <col min="4" max="4" width="7.421875" style="1" customWidth="1"/>
    <col min="5" max="6" width="6.7109375" style="1" customWidth="1"/>
    <col min="7" max="7" width="6.57421875" style="1" customWidth="1"/>
    <col min="8" max="8" width="7.28125" style="1" customWidth="1"/>
    <col min="9" max="9" width="6.140625" style="1" customWidth="1"/>
    <col min="10" max="10" width="8.00390625" style="1" customWidth="1"/>
    <col min="11" max="11" width="5.7109375" style="1" customWidth="1"/>
    <col min="12" max="12" width="7.140625" style="1" customWidth="1"/>
    <col min="13" max="13" width="6.8515625" style="1" customWidth="1"/>
    <col min="14" max="14" width="7.421875" style="1" customWidth="1"/>
    <col min="15" max="15" width="6.421875" style="1" customWidth="1"/>
    <col min="16" max="16" width="10.7109375" style="1" customWidth="1"/>
    <col min="17" max="17" width="15.421875" style="1" customWidth="1"/>
    <col min="18" max="18" width="9.7109375" style="1" customWidth="1"/>
    <col min="19" max="19" width="7.7109375" style="1" customWidth="1"/>
    <col min="20" max="20" width="8.7109375" style="1" customWidth="1"/>
    <col min="21" max="24" width="9.140625" style="1" customWidth="1"/>
    <col min="25" max="25" width="7.57421875" style="1" customWidth="1"/>
    <col min="26" max="26" width="6.8515625" style="1" customWidth="1"/>
    <col min="27" max="16384" width="9.140625" style="1" customWidth="1"/>
  </cols>
  <sheetData>
    <row r="1" spans="2:18" s="5" customFormat="1" ht="12">
      <c r="B1" s="2" t="s">
        <v>320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s="5" customFormat="1" ht="12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3:18" s="7" customFormat="1" ht="12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6" s="7" customFormat="1" ht="12.75" customHeight="1">
      <c r="B4" s="9"/>
      <c r="C4" s="10"/>
      <c r="D4" s="11" t="s">
        <v>1</v>
      </c>
      <c r="E4" s="11"/>
      <c r="F4" s="11"/>
      <c r="G4" s="11" t="s">
        <v>2</v>
      </c>
      <c r="H4" s="11"/>
      <c r="I4" s="11"/>
      <c r="J4" s="11"/>
      <c r="K4" s="11"/>
      <c r="L4" s="11"/>
      <c r="M4" s="11"/>
      <c r="N4" s="11"/>
      <c r="O4" s="11"/>
      <c r="P4" s="10"/>
      <c r="Q4" s="10"/>
      <c r="R4" s="10"/>
      <c r="S4" s="12" t="s">
        <v>3</v>
      </c>
      <c r="T4" s="12" t="s">
        <v>4</v>
      </c>
      <c r="U4" s="13" t="s">
        <v>5</v>
      </c>
      <c r="V4" s="13"/>
      <c r="W4" s="13"/>
      <c r="X4" s="13"/>
      <c r="Y4" s="12" t="s">
        <v>6</v>
      </c>
      <c r="Z4" s="12" t="s">
        <v>7</v>
      </c>
    </row>
    <row r="5" spans="2:26" s="7" customFormat="1" ht="11.25" customHeight="1">
      <c r="B5" s="14" t="s">
        <v>9</v>
      </c>
      <c r="C5" s="15" t="s">
        <v>10</v>
      </c>
      <c r="D5" s="16"/>
      <c r="E5" s="16"/>
      <c r="F5" s="16"/>
      <c r="G5" s="11" t="s">
        <v>11</v>
      </c>
      <c r="H5" s="11"/>
      <c r="I5" s="11"/>
      <c r="J5" s="11"/>
      <c r="K5" s="11" t="s">
        <v>12</v>
      </c>
      <c r="L5" s="11"/>
      <c r="M5" s="11"/>
      <c r="N5" s="11"/>
      <c r="O5" s="17"/>
      <c r="P5" s="15"/>
      <c r="Q5" s="15"/>
      <c r="R5" s="15" t="s">
        <v>10</v>
      </c>
      <c r="S5" s="12"/>
      <c r="T5" s="12"/>
      <c r="U5" s="18" t="s">
        <v>13</v>
      </c>
      <c r="V5" s="18" t="s">
        <v>14</v>
      </c>
      <c r="W5" s="18" t="s">
        <v>15</v>
      </c>
      <c r="X5" s="19" t="s">
        <v>16</v>
      </c>
      <c r="Y5" s="12"/>
      <c r="Z5" s="12"/>
    </row>
    <row r="6" spans="2:26" s="7" customFormat="1" ht="11.25" customHeight="1">
      <c r="B6" s="14" t="s">
        <v>18</v>
      </c>
      <c r="C6" s="15" t="s">
        <v>19</v>
      </c>
      <c r="D6" s="20" t="s">
        <v>20</v>
      </c>
      <c r="E6" s="20" t="s">
        <v>21</v>
      </c>
      <c r="F6" s="20" t="s">
        <v>22</v>
      </c>
      <c r="G6" s="21" t="s">
        <v>23</v>
      </c>
      <c r="H6" s="21" t="s">
        <v>23</v>
      </c>
      <c r="I6" s="21" t="s">
        <v>24</v>
      </c>
      <c r="J6" s="21"/>
      <c r="K6" s="21" t="s">
        <v>25</v>
      </c>
      <c r="L6" s="21" t="s">
        <v>25</v>
      </c>
      <c r="M6" s="21" t="s">
        <v>24</v>
      </c>
      <c r="N6" s="21"/>
      <c r="O6" s="15" t="s">
        <v>22</v>
      </c>
      <c r="P6" s="15" t="s">
        <v>22</v>
      </c>
      <c r="Q6" s="15" t="s">
        <v>26</v>
      </c>
      <c r="R6" s="15" t="s">
        <v>19</v>
      </c>
      <c r="S6" s="12"/>
      <c r="T6" s="12"/>
      <c r="U6" s="18"/>
      <c r="V6" s="18"/>
      <c r="W6" s="18"/>
      <c r="X6" s="19"/>
      <c r="Y6" s="12"/>
      <c r="Z6" s="12"/>
    </row>
    <row r="7" spans="2:26" s="7" customFormat="1" ht="11.25" customHeight="1">
      <c r="B7" s="22"/>
      <c r="C7" s="23" t="s">
        <v>27</v>
      </c>
      <c r="D7" s="24" t="s">
        <v>28</v>
      </c>
      <c r="E7" s="25"/>
      <c r="F7" s="25"/>
      <c r="G7" s="25" t="s">
        <v>29</v>
      </c>
      <c r="H7" s="25" t="s">
        <v>30</v>
      </c>
      <c r="I7" s="25" t="s">
        <v>31</v>
      </c>
      <c r="J7" s="25" t="s">
        <v>13</v>
      </c>
      <c r="K7" s="25" t="s">
        <v>29</v>
      </c>
      <c r="L7" s="25" t="s">
        <v>30</v>
      </c>
      <c r="M7" s="25" t="s">
        <v>32</v>
      </c>
      <c r="N7" s="25" t="s">
        <v>13</v>
      </c>
      <c r="O7" s="26"/>
      <c r="P7" s="23" t="s">
        <v>33</v>
      </c>
      <c r="Q7" s="23" t="s">
        <v>33</v>
      </c>
      <c r="R7" s="23" t="s">
        <v>34</v>
      </c>
      <c r="S7" s="12"/>
      <c r="T7" s="12"/>
      <c r="U7" s="18"/>
      <c r="V7" s="18"/>
      <c r="W7" s="18"/>
      <c r="X7" s="19"/>
      <c r="Y7" s="12"/>
      <c r="Z7" s="12"/>
    </row>
    <row r="8" spans="2:35" s="28" customFormat="1" ht="12">
      <c r="B8" s="28" t="s">
        <v>36</v>
      </c>
      <c r="C8" s="28">
        <v>339172</v>
      </c>
      <c r="D8" s="28">
        <v>2155</v>
      </c>
      <c r="E8" s="28">
        <v>4404</v>
      </c>
      <c r="F8" s="28">
        <v>-2249</v>
      </c>
      <c r="G8" s="28">
        <v>1504</v>
      </c>
      <c r="H8" s="28">
        <v>7466</v>
      </c>
      <c r="I8" s="28">
        <v>97</v>
      </c>
      <c r="J8" s="28">
        <v>9067</v>
      </c>
      <c r="K8" s="28">
        <v>1098</v>
      </c>
      <c r="L8" s="28">
        <v>7120</v>
      </c>
      <c r="M8" s="28">
        <v>850</v>
      </c>
      <c r="N8" s="28">
        <v>9068</v>
      </c>
      <c r="O8" s="28">
        <v>-1</v>
      </c>
      <c r="P8" s="28">
        <v>-2250</v>
      </c>
      <c r="Q8" s="28">
        <v>-421</v>
      </c>
      <c r="R8" s="28">
        <v>336501</v>
      </c>
      <c r="S8" s="39">
        <f aca="true" t="shared" si="0" ref="S8:S18">((D8)/((C8+R8)/2))*1000</f>
        <v>6.37882526014803</v>
      </c>
      <c r="T8" s="39">
        <f aca="true" t="shared" si="1" ref="T8:T18">((E8)/((C8+R8)/2))*1000</f>
        <v>13.035891622130823</v>
      </c>
      <c r="U8" s="39">
        <f aca="true" t="shared" si="2" ref="U8:U18">((O8)/((C8+R8)/2))*1000</f>
        <v>-0.0029600117216464173</v>
      </c>
      <c r="V8" s="39">
        <f aca="true" t="shared" si="3" ref="V8:V18">((H8-L8)/((C8+R8)/2))*1000</f>
        <v>1.0241640556896605</v>
      </c>
      <c r="W8" s="39">
        <f aca="true" t="shared" si="4" ref="W8:W18">((G8-K8)/((C8+R8)/2))*1000</f>
        <v>1.2017647589884455</v>
      </c>
      <c r="X8" s="39">
        <f aca="true" t="shared" si="5" ref="X8:X18">((I8-M8)/((C8+R8)/2))*1000</f>
        <v>-2.2288888263997526</v>
      </c>
      <c r="Y8" s="39">
        <f aca="true" t="shared" si="6" ref="Y8:Y18">((F8)/((C8+R8)/2))*1000</f>
        <v>-6.6570663619827934</v>
      </c>
      <c r="Z8" s="39">
        <f aca="true" t="shared" si="7" ref="Z8:Z18">((P8)/((C8+R8)/2))*1000</f>
        <v>-6.66002637370444</v>
      </c>
      <c r="AB8" s="47"/>
      <c r="AC8" s="47"/>
      <c r="AD8" s="47"/>
      <c r="AE8" s="47"/>
      <c r="AF8" s="47"/>
      <c r="AG8" s="47"/>
      <c r="AH8" s="47"/>
      <c r="AI8" s="47"/>
    </row>
    <row r="9" spans="2:26" s="28" customFormat="1" ht="12">
      <c r="B9" s="28" t="s">
        <v>87</v>
      </c>
      <c r="C9" s="28">
        <v>995517</v>
      </c>
      <c r="D9" s="28">
        <v>6333</v>
      </c>
      <c r="E9" s="28">
        <v>12666</v>
      </c>
      <c r="F9" s="28">
        <v>-6333</v>
      </c>
      <c r="G9" s="28">
        <v>5389</v>
      </c>
      <c r="H9" s="28">
        <v>25891</v>
      </c>
      <c r="I9" s="28">
        <v>1294</v>
      </c>
      <c r="J9" s="28">
        <v>32574</v>
      </c>
      <c r="K9" s="28">
        <v>2239</v>
      </c>
      <c r="L9" s="28">
        <v>25480</v>
      </c>
      <c r="M9" s="28">
        <v>6593</v>
      </c>
      <c r="N9" s="28">
        <v>34312</v>
      </c>
      <c r="O9" s="28">
        <v>-1738</v>
      </c>
      <c r="P9" s="28">
        <v>-8071</v>
      </c>
      <c r="Q9" s="28">
        <v>10985</v>
      </c>
      <c r="R9" s="28">
        <v>998431</v>
      </c>
      <c r="S9" s="39">
        <f t="shared" si="0"/>
        <v>6.352221823237116</v>
      </c>
      <c r="T9" s="39">
        <f t="shared" si="1"/>
        <v>12.704443646474232</v>
      </c>
      <c r="U9" s="39">
        <f t="shared" si="2"/>
        <v>-1.7432751506057331</v>
      </c>
      <c r="V9" s="39">
        <f t="shared" si="3"/>
        <v>0.4122474608164305</v>
      </c>
      <c r="W9" s="39">
        <f t="shared" si="4"/>
        <v>3.1595608310748324</v>
      </c>
      <c r="X9" s="39">
        <f t="shared" si="5"/>
        <v>-5.315083442496996</v>
      </c>
      <c r="Y9" s="39">
        <f t="shared" si="6"/>
        <v>-6.352221823237116</v>
      </c>
      <c r="Z9" s="39">
        <f t="shared" si="7"/>
        <v>-8.095496973842849</v>
      </c>
    </row>
    <row r="10" spans="2:26" s="28" customFormat="1" ht="12">
      <c r="B10" s="28" t="s">
        <v>125</v>
      </c>
      <c r="C10" s="28">
        <v>219690</v>
      </c>
      <c r="D10" s="28">
        <v>1205</v>
      </c>
      <c r="E10" s="28">
        <v>3037</v>
      </c>
      <c r="F10" s="28">
        <v>-1832</v>
      </c>
      <c r="G10" s="28">
        <v>1249</v>
      </c>
      <c r="H10" s="28">
        <v>4939</v>
      </c>
      <c r="I10" s="28">
        <v>147</v>
      </c>
      <c r="J10" s="28">
        <v>6335</v>
      </c>
      <c r="K10" s="28">
        <v>583</v>
      </c>
      <c r="L10" s="28">
        <v>4449</v>
      </c>
      <c r="M10" s="28">
        <v>504</v>
      </c>
      <c r="N10" s="28">
        <v>5536</v>
      </c>
      <c r="O10" s="28">
        <v>799</v>
      </c>
      <c r="P10" s="28">
        <v>-1033</v>
      </c>
      <c r="Q10" s="28">
        <v>-811</v>
      </c>
      <c r="R10" s="28">
        <v>217846</v>
      </c>
      <c r="S10" s="39">
        <f t="shared" si="0"/>
        <v>5.508118189131865</v>
      </c>
      <c r="T10" s="39">
        <f t="shared" si="1"/>
        <v>13.882286257587946</v>
      </c>
      <c r="U10" s="39">
        <f t="shared" si="2"/>
        <v>3.652270898851752</v>
      </c>
      <c r="V10" s="39">
        <f t="shared" si="3"/>
        <v>2.239815695165655</v>
      </c>
      <c r="W10" s="39">
        <f t="shared" si="4"/>
        <v>3.044320924449645</v>
      </c>
      <c r="X10" s="39">
        <f t="shared" si="5"/>
        <v>-1.6318657207635485</v>
      </c>
      <c r="Y10" s="39">
        <f t="shared" si="6"/>
        <v>-8.37416806845608</v>
      </c>
      <c r="Z10" s="39">
        <f t="shared" si="7"/>
        <v>-4.72189716960433</v>
      </c>
    </row>
    <row r="11" spans="2:26" s="28" customFormat="1" ht="12">
      <c r="B11" s="28" t="s">
        <v>152</v>
      </c>
      <c r="C11" s="28">
        <v>331877</v>
      </c>
      <c r="D11" s="28">
        <v>1825</v>
      </c>
      <c r="E11" s="28">
        <v>4529</v>
      </c>
      <c r="F11" s="28">
        <v>-2704</v>
      </c>
      <c r="G11" s="28">
        <v>1324</v>
      </c>
      <c r="H11" s="28">
        <v>6182</v>
      </c>
      <c r="I11" s="28">
        <v>288</v>
      </c>
      <c r="J11" s="28">
        <v>7794</v>
      </c>
      <c r="K11" s="28">
        <v>754</v>
      </c>
      <c r="L11" s="28">
        <v>5737</v>
      </c>
      <c r="M11" s="28">
        <v>881</v>
      </c>
      <c r="N11" s="28">
        <v>7372</v>
      </c>
      <c r="O11" s="28">
        <v>422</v>
      </c>
      <c r="P11" s="28">
        <v>-2282</v>
      </c>
      <c r="Q11" s="28">
        <v>-599</v>
      </c>
      <c r="R11" s="28">
        <v>328996</v>
      </c>
      <c r="S11" s="39">
        <f t="shared" si="0"/>
        <v>5.522997610736102</v>
      </c>
      <c r="T11" s="39">
        <f t="shared" si="1"/>
        <v>13.706112974807565</v>
      </c>
      <c r="U11" s="39">
        <f t="shared" si="2"/>
        <v>1.2770986256058274</v>
      </c>
      <c r="V11" s="39">
        <f t="shared" si="3"/>
        <v>1.3467035270014056</v>
      </c>
      <c r="W11" s="39">
        <f t="shared" si="4"/>
        <v>1.7249910345860702</v>
      </c>
      <c r="X11" s="39">
        <f t="shared" si="5"/>
        <v>-1.7945959359816486</v>
      </c>
      <c r="Y11" s="39">
        <f t="shared" si="6"/>
        <v>-8.183115364071464</v>
      </c>
      <c r="Z11" s="39">
        <f t="shared" si="7"/>
        <v>-6.906016738465636</v>
      </c>
    </row>
    <row r="12" spans="2:26" s="28" customFormat="1" ht="12">
      <c r="B12" s="28" t="s">
        <v>179</v>
      </c>
      <c r="C12" s="28">
        <v>382543</v>
      </c>
      <c r="D12" s="28">
        <v>2151</v>
      </c>
      <c r="E12" s="28">
        <v>5115</v>
      </c>
      <c r="F12" s="28">
        <v>-2964</v>
      </c>
      <c r="G12" s="28">
        <v>1720</v>
      </c>
      <c r="H12" s="28">
        <v>9809</v>
      </c>
      <c r="I12" s="28">
        <v>319</v>
      </c>
      <c r="J12" s="28">
        <v>11848</v>
      </c>
      <c r="K12" s="28">
        <v>796</v>
      </c>
      <c r="L12" s="28">
        <v>8699</v>
      </c>
      <c r="M12" s="28">
        <v>847</v>
      </c>
      <c r="N12" s="28">
        <v>10342</v>
      </c>
      <c r="O12" s="28">
        <v>1506</v>
      </c>
      <c r="P12" s="28">
        <v>-1458</v>
      </c>
      <c r="Q12" s="28">
        <v>2872</v>
      </c>
      <c r="R12" s="28">
        <v>383957</v>
      </c>
      <c r="S12" s="39">
        <f t="shared" si="0"/>
        <v>5.61252446183953</v>
      </c>
      <c r="T12" s="39">
        <f t="shared" si="1"/>
        <v>13.34637964774951</v>
      </c>
      <c r="U12" s="39">
        <f t="shared" si="2"/>
        <v>3.9295499021526417</v>
      </c>
      <c r="V12" s="39">
        <f t="shared" si="3"/>
        <v>2.8962818003913897</v>
      </c>
      <c r="W12" s="39">
        <f t="shared" si="4"/>
        <v>2.4109589041095894</v>
      </c>
      <c r="X12" s="39">
        <f t="shared" si="5"/>
        <v>-1.3776908023483367</v>
      </c>
      <c r="Y12" s="39">
        <f t="shared" si="6"/>
        <v>-7.733855185909981</v>
      </c>
      <c r="Z12" s="39">
        <f t="shared" si="7"/>
        <v>-3.8043052837573383</v>
      </c>
    </row>
    <row r="13" spans="2:26" s="28" customFormat="1" ht="12">
      <c r="B13" s="28" t="s">
        <v>216</v>
      </c>
      <c r="C13" s="28">
        <v>191685</v>
      </c>
      <c r="D13" s="28">
        <v>953</v>
      </c>
      <c r="E13" s="28">
        <v>2994</v>
      </c>
      <c r="F13" s="28">
        <v>-2041</v>
      </c>
      <c r="G13" s="28">
        <v>904</v>
      </c>
      <c r="H13" s="28">
        <v>3913</v>
      </c>
      <c r="I13" s="28">
        <v>135</v>
      </c>
      <c r="J13" s="28">
        <v>4952</v>
      </c>
      <c r="K13" s="28">
        <v>534</v>
      </c>
      <c r="L13" s="28">
        <v>3715</v>
      </c>
      <c r="M13" s="28">
        <v>490</v>
      </c>
      <c r="N13" s="28">
        <v>4739</v>
      </c>
      <c r="O13" s="28">
        <v>213</v>
      </c>
      <c r="P13" s="28">
        <v>-1828</v>
      </c>
      <c r="Q13" s="28">
        <v>-21</v>
      </c>
      <c r="R13" s="28">
        <v>189836</v>
      </c>
      <c r="S13" s="39">
        <f t="shared" si="0"/>
        <v>4.995793154243148</v>
      </c>
      <c r="T13" s="39">
        <f t="shared" si="1"/>
        <v>15.695073141452239</v>
      </c>
      <c r="U13" s="39">
        <f t="shared" si="2"/>
        <v>1.1165833597626345</v>
      </c>
      <c r="V13" s="39">
        <f t="shared" si="3"/>
        <v>1.0379507287934346</v>
      </c>
      <c r="W13" s="39">
        <f t="shared" si="4"/>
        <v>1.9396048972402569</v>
      </c>
      <c r="X13" s="39">
        <f t="shared" si="5"/>
        <v>-1.860972266271057</v>
      </c>
      <c r="Y13" s="39">
        <f t="shared" si="6"/>
        <v>-10.699279987209092</v>
      </c>
      <c r="Z13" s="39">
        <f t="shared" si="7"/>
        <v>-9.582696627446458</v>
      </c>
    </row>
    <row r="14" spans="2:26" s="28" customFormat="1" ht="12">
      <c r="B14" s="28" t="s">
        <v>241</v>
      </c>
      <c r="C14" s="28">
        <v>418122</v>
      </c>
      <c r="D14" s="28">
        <v>2743</v>
      </c>
      <c r="E14" s="28">
        <v>5206</v>
      </c>
      <c r="F14" s="28">
        <v>-2463</v>
      </c>
      <c r="G14" s="28">
        <v>2276</v>
      </c>
      <c r="H14" s="28">
        <v>13101</v>
      </c>
      <c r="I14" s="28">
        <v>192</v>
      </c>
      <c r="J14" s="28">
        <v>15569</v>
      </c>
      <c r="K14" s="28">
        <v>1041</v>
      </c>
      <c r="L14" s="28">
        <v>12403</v>
      </c>
      <c r="M14" s="28">
        <v>1131</v>
      </c>
      <c r="N14" s="28">
        <v>14575</v>
      </c>
      <c r="O14" s="28">
        <v>994</v>
      </c>
      <c r="P14" s="28">
        <v>-1469</v>
      </c>
      <c r="Q14" s="28">
        <v>1330</v>
      </c>
      <c r="R14" s="28">
        <v>417983</v>
      </c>
      <c r="S14" s="39">
        <f t="shared" si="0"/>
        <v>6.561376860561772</v>
      </c>
      <c r="T14" s="39">
        <f t="shared" si="1"/>
        <v>12.452981383917091</v>
      </c>
      <c r="U14" s="39">
        <f t="shared" si="2"/>
        <v>2.3776917970829023</v>
      </c>
      <c r="V14" s="39">
        <f t="shared" si="3"/>
        <v>1.669646754893225</v>
      </c>
      <c r="W14" s="39">
        <f t="shared" si="4"/>
        <v>2.9541744158927408</v>
      </c>
      <c r="X14" s="39">
        <f t="shared" si="5"/>
        <v>-2.2461293737030634</v>
      </c>
      <c r="Y14" s="39">
        <f t="shared" si="6"/>
        <v>-5.89160452335532</v>
      </c>
      <c r="Z14" s="39">
        <f t="shared" si="7"/>
        <v>-3.5139127262724177</v>
      </c>
    </row>
    <row r="15" spans="2:26" s="28" customFormat="1" ht="12">
      <c r="B15" s="28" t="s">
        <v>269</v>
      </c>
      <c r="C15" s="28">
        <v>291697</v>
      </c>
      <c r="D15" s="28">
        <v>1746</v>
      </c>
      <c r="E15" s="28">
        <v>3617</v>
      </c>
      <c r="F15" s="28">
        <v>-1871</v>
      </c>
      <c r="G15" s="28">
        <v>1357</v>
      </c>
      <c r="H15" s="28">
        <v>8364</v>
      </c>
      <c r="I15" s="28">
        <v>239</v>
      </c>
      <c r="J15" s="28">
        <v>9960</v>
      </c>
      <c r="K15" s="28">
        <v>734</v>
      </c>
      <c r="L15" s="28">
        <v>7581</v>
      </c>
      <c r="M15" s="28">
        <v>641</v>
      </c>
      <c r="N15" s="28">
        <v>8956</v>
      </c>
      <c r="O15" s="28">
        <v>1004</v>
      </c>
      <c r="P15" s="28">
        <v>-867</v>
      </c>
      <c r="Q15" s="28">
        <v>-585</v>
      </c>
      <c r="R15" s="28">
        <v>290245</v>
      </c>
      <c r="S15" s="39">
        <f t="shared" si="0"/>
        <v>6.000597997738606</v>
      </c>
      <c r="T15" s="39">
        <f t="shared" si="1"/>
        <v>12.430792072062165</v>
      </c>
      <c r="U15" s="39">
        <f t="shared" si="2"/>
        <v>3.4505156871303324</v>
      </c>
      <c r="V15" s="39">
        <f t="shared" si="3"/>
        <v>2.6909898237281378</v>
      </c>
      <c r="W15" s="39">
        <f t="shared" si="4"/>
        <v>2.1411068456993996</v>
      </c>
      <c r="X15" s="39">
        <f t="shared" si="5"/>
        <v>-1.3815809822972047</v>
      </c>
      <c r="Y15" s="39">
        <f t="shared" si="6"/>
        <v>-6.430194074323558</v>
      </c>
      <c r="Z15" s="39">
        <f t="shared" si="7"/>
        <v>-2.9796783871932253</v>
      </c>
    </row>
    <row r="16" spans="2:26" s="28" customFormat="1" ht="12">
      <c r="B16" s="28" t="s">
        <v>281</v>
      </c>
      <c r="C16" s="28">
        <v>257073</v>
      </c>
      <c r="D16" s="28">
        <v>1685</v>
      </c>
      <c r="E16" s="28">
        <v>2800</v>
      </c>
      <c r="F16" s="28">
        <v>-1115</v>
      </c>
      <c r="G16" s="28">
        <v>1576</v>
      </c>
      <c r="H16" s="28">
        <v>5844</v>
      </c>
      <c r="I16" s="28">
        <v>437</v>
      </c>
      <c r="J16" s="28">
        <v>7857</v>
      </c>
      <c r="K16" s="28">
        <v>632</v>
      </c>
      <c r="L16" s="28">
        <v>5717</v>
      </c>
      <c r="M16" s="28">
        <v>1328</v>
      </c>
      <c r="N16" s="28">
        <v>7677</v>
      </c>
      <c r="O16" s="28">
        <v>180</v>
      </c>
      <c r="P16" s="28">
        <v>-935</v>
      </c>
      <c r="Q16" s="28">
        <v>9131</v>
      </c>
      <c r="R16" s="28">
        <v>265269</v>
      </c>
      <c r="S16" s="39">
        <f t="shared" si="0"/>
        <v>6.451711713781393</v>
      </c>
      <c r="T16" s="39">
        <f t="shared" si="1"/>
        <v>10.720945281061068</v>
      </c>
      <c r="U16" s="39">
        <f t="shared" si="2"/>
        <v>0.6892036252110686</v>
      </c>
      <c r="V16" s="39">
        <f t="shared" si="3"/>
        <v>0.4862714466766984</v>
      </c>
      <c r="W16" s="39">
        <f t="shared" si="4"/>
        <v>3.6144901233291598</v>
      </c>
      <c r="X16" s="39">
        <f t="shared" si="5"/>
        <v>-3.4115579447947897</v>
      </c>
      <c r="Y16" s="39">
        <f t="shared" si="6"/>
        <v>-4.2692335672796755</v>
      </c>
      <c r="Z16" s="39">
        <f t="shared" si="7"/>
        <v>-3.5800299420686064</v>
      </c>
    </row>
    <row r="17" spans="2:26" s="28" customFormat="1" ht="12">
      <c r="B17" s="28" t="s">
        <v>315</v>
      </c>
      <c r="C17" s="28">
        <v>265179</v>
      </c>
      <c r="D17" s="28">
        <v>1584</v>
      </c>
      <c r="E17" s="28">
        <v>3453</v>
      </c>
      <c r="F17" s="28">
        <v>-1869</v>
      </c>
      <c r="G17" s="28">
        <v>1677</v>
      </c>
      <c r="H17" s="28">
        <v>6633</v>
      </c>
      <c r="I17" s="28">
        <v>151</v>
      </c>
      <c r="J17" s="28">
        <v>8461</v>
      </c>
      <c r="K17" s="28">
        <v>834</v>
      </c>
      <c r="L17" s="28">
        <v>6452</v>
      </c>
      <c r="M17" s="28">
        <v>835</v>
      </c>
      <c r="N17" s="28">
        <v>8121</v>
      </c>
      <c r="O17" s="28">
        <v>340</v>
      </c>
      <c r="P17" s="28">
        <v>-1529</v>
      </c>
      <c r="Q17" s="28">
        <v>151</v>
      </c>
      <c r="R17" s="28">
        <v>263801</v>
      </c>
      <c r="S17" s="39">
        <f t="shared" si="0"/>
        <v>5.988884267836213</v>
      </c>
      <c r="T17" s="39">
        <f t="shared" si="1"/>
        <v>13.05531400052932</v>
      </c>
      <c r="U17" s="39">
        <f t="shared" si="2"/>
        <v>1.285492835267874</v>
      </c>
      <c r="V17" s="39">
        <f t="shared" si="3"/>
        <v>0.6843358917161328</v>
      </c>
      <c r="W17" s="39">
        <f t="shared" si="4"/>
        <v>3.1872660592082878</v>
      </c>
      <c r="X17" s="39">
        <f t="shared" si="5"/>
        <v>-2.5861091156565466</v>
      </c>
      <c r="Y17" s="39">
        <f t="shared" si="6"/>
        <v>-7.066429732693107</v>
      </c>
      <c r="Z17" s="39">
        <f t="shared" si="7"/>
        <v>-5.780936897425233</v>
      </c>
    </row>
    <row r="18" spans="2:26" s="38" customFormat="1" ht="12">
      <c r="B18" s="32" t="s">
        <v>321</v>
      </c>
      <c r="C18" s="32">
        <f>SUM(C8:C17)</f>
        <v>3692555</v>
      </c>
      <c r="D18" s="32">
        <f>SUM(D8:D17)</f>
        <v>22380</v>
      </c>
      <c r="E18" s="32">
        <f>SUM(E8:E17)</f>
        <v>47821</v>
      </c>
      <c r="F18" s="32">
        <f>SUM(F8:F17)</f>
        <v>-25441</v>
      </c>
      <c r="G18" s="32">
        <f>SUM(G8:G17)</f>
        <v>18976</v>
      </c>
      <c r="H18" s="32">
        <f>SUM(H8:H17)</f>
        <v>92142</v>
      </c>
      <c r="I18" s="32">
        <f>SUM(I8:I17)</f>
        <v>3299</v>
      </c>
      <c r="J18" s="32">
        <f>SUM(J8:J17)</f>
        <v>114417</v>
      </c>
      <c r="K18" s="32">
        <f>SUM(K8:K17)</f>
        <v>9245</v>
      </c>
      <c r="L18" s="32">
        <f>SUM(L8:L17)</f>
        <v>87353</v>
      </c>
      <c r="M18" s="32">
        <f>SUM(M8:M17)</f>
        <v>14100</v>
      </c>
      <c r="N18" s="32">
        <f>SUM(N8:N17)</f>
        <v>110698</v>
      </c>
      <c r="O18" s="32">
        <f>SUM(O8:O17)</f>
        <v>3719</v>
      </c>
      <c r="P18" s="32">
        <f>SUM(P8:P17)</f>
        <v>-21722</v>
      </c>
      <c r="Q18" s="32">
        <f>SUM(Q8:Q17)</f>
        <v>22032</v>
      </c>
      <c r="R18" s="32">
        <f>SUM(R8:R17)</f>
        <v>3692865</v>
      </c>
      <c r="S18" s="33">
        <f t="shared" si="0"/>
        <v>6.0605896482529085</v>
      </c>
      <c r="T18" s="33">
        <f t="shared" si="1"/>
        <v>12.950109810951849</v>
      </c>
      <c r="U18" s="33">
        <f t="shared" si="2"/>
        <v>1.0071194326118218</v>
      </c>
      <c r="V18" s="33">
        <f t="shared" si="3"/>
        <v>1.2968795275014828</v>
      </c>
      <c r="W18" s="33">
        <f t="shared" si="4"/>
        <v>2.6351920405339166</v>
      </c>
      <c r="X18" s="33">
        <f t="shared" si="5"/>
        <v>-2.924952135423578</v>
      </c>
      <c r="Y18" s="33">
        <f t="shared" si="6"/>
        <v>-6.889520162698939</v>
      </c>
      <c r="Z18" s="33">
        <f t="shared" si="7"/>
        <v>-5.8824007300871175</v>
      </c>
    </row>
    <row r="19" ht="12">
      <c r="B19" s="34" t="s">
        <v>71</v>
      </c>
    </row>
    <row r="23" spans="3:8" ht="12.75">
      <c r="C23"/>
      <c r="D23"/>
      <c r="E23"/>
      <c r="H23"/>
    </row>
  </sheetData>
  <sheetProtection selectLockedCells="1" selectUnlockedCells="1"/>
  <mergeCells count="13">
    <mergeCell ref="D4:F4"/>
    <mergeCell ref="G4:O4"/>
    <mergeCell ref="S4:S7"/>
    <mergeCell ref="T4:T7"/>
    <mergeCell ref="U4:X4"/>
    <mergeCell ref="Y4:Y7"/>
    <mergeCell ref="Z4:Z7"/>
    <mergeCell ref="G5:J5"/>
    <mergeCell ref="K5:N5"/>
    <mergeCell ref="U5:U7"/>
    <mergeCell ref="V5:V7"/>
    <mergeCell ref="W5:W7"/>
    <mergeCell ref="X5:X7"/>
  </mergeCells>
  <printOptions/>
  <pageMargins left="0.2" right="0.2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workbookViewId="0" topLeftCell="A1">
      <selection activeCell="R7" sqref="R7"/>
    </sheetView>
  </sheetViews>
  <sheetFormatPr defaultColWidth="9.140625" defaultRowHeight="12.75"/>
  <cols>
    <col min="1" max="1" width="9.28125" style="1" customWidth="1"/>
    <col min="2" max="2" width="18.8515625" style="1" customWidth="1"/>
    <col min="3" max="3" width="16.8515625" style="1" customWidth="1"/>
    <col min="4" max="16" width="9.28125" style="1" customWidth="1"/>
    <col min="17" max="17" width="14.140625" style="1" customWidth="1"/>
    <col min="18" max="18" width="11.57421875" style="1" customWidth="1"/>
    <col min="19" max="23" width="9.28125" style="1" customWidth="1"/>
    <col min="24" max="24" width="8.7109375" style="1" customWidth="1"/>
    <col min="25" max="26" width="9.28125" style="1" customWidth="1"/>
    <col min="27" max="16384" width="9.140625" style="1" customWidth="1"/>
  </cols>
  <sheetData>
    <row r="1" spans="1:18" s="5" customFormat="1" ht="12">
      <c r="A1" s="2" t="s">
        <v>72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7" customFormat="1" ht="3.75" customHeight="1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6" s="7" customFormat="1" ht="12.75" customHeight="1">
      <c r="A3" s="9"/>
      <c r="B3" s="9"/>
      <c r="C3" s="10"/>
      <c r="D3" s="11" t="s">
        <v>1</v>
      </c>
      <c r="E3" s="11"/>
      <c r="F3" s="11"/>
      <c r="G3" s="11" t="s">
        <v>2</v>
      </c>
      <c r="H3" s="11"/>
      <c r="I3" s="11"/>
      <c r="J3" s="11"/>
      <c r="K3" s="11"/>
      <c r="L3" s="11"/>
      <c r="M3" s="11"/>
      <c r="N3" s="11"/>
      <c r="O3" s="11"/>
      <c r="P3" s="10"/>
      <c r="Q3" s="10"/>
      <c r="R3" s="10"/>
      <c r="S3" s="12" t="s">
        <v>3</v>
      </c>
      <c r="T3" s="12" t="s">
        <v>4</v>
      </c>
      <c r="U3" s="13" t="s">
        <v>5</v>
      </c>
      <c r="V3" s="13"/>
      <c r="W3" s="13"/>
      <c r="X3" s="13"/>
      <c r="Y3" s="12" t="s">
        <v>6</v>
      </c>
      <c r="Z3" s="12" t="s">
        <v>7</v>
      </c>
    </row>
    <row r="4" spans="1:26" s="7" customFormat="1" ht="11.25" customHeight="1">
      <c r="A4" s="14" t="s">
        <v>8</v>
      </c>
      <c r="B4" s="14" t="s">
        <v>9</v>
      </c>
      <c r="C4" s="15" t="s">
        <v>10</v>
      </c>
      <c r="D4" s="16"/>
      <c r="E4" s="16"/>
      <c r="F4" s="16"/>
      <c r="G4" s="11" t="s">
        <v>11</v>
      </c>
      <c r="H4" s="11"/>
      <c r="I4" s="11"/>
      <c r="J4" s="11"/>
      <c r="K4" s="11" t="s">
        <v>12</v>
      </c>
      <c r="L4" s="11"/>
      <c r="M4" s="11"/>
      <c r="N4" s="11"/>
      <c r="O4" s="17"/>
      <c r="P4" s="15"/>
      <c r="Q4" s="15"/>
      <c r="R4" s="15" t="s">
        <v>10</v>
      </c>
      <c r="S4" s="12"/>
      <c r="T4" s="12"/>
      <c r="U4" s="18" t="s">
        <v>13</v>
      </c>
      <c r="V4" s="18" t="s">
        <v>14</v>
      </c>
      <c r="W4" s="18" t="s">
        <v>15</v>
      </c>
      <c r="X4" s="19" t="s">
        <v>16</v>
      </c>
      <c r="Y4" s="12"/>
      <c r="Z4" s="12"/>
    </row>
    <row r="5" spans="1:26" s="7" customFormat="1" ht="11.25" customHeight="1">
      <c r="A5" s="14" t="s">
        <v>17</v>
      </c>
      <c r="B5" s="14" t="s">
        <v>18</v>
      </c>
      <c r="C5" s="15" t="s">
        <v>19</v>
      </c>
      <c r="D5" s="20" t="s">
        <v>20</v>
      </c>
      <c r="E5" s="20" t="s">
        <v>21</v>
      </c>
      <c r="F5" s="20" t="s">
        <v>22</v>
      </c>
      <c r="G5" s="21" t="s">
        <v>23</v>
      </c>
      <c r="H5" s="21" t="s">
        <v>23</v>
      </c>
      <c r="I5" s="21" t="s">
        <v>24</v>
      </c>
      <c r="J5" s="21"/>
      <c r="K5" s="21" t="s">
        <v>25</v>
      </c>
      <c r="L5" s="21" t="s">
        <v>25</v>
      </c>
      <c r="M5" s="21" t="s">
        <v>24</v>
      </c>
      <c r="N5" s="21"/>
      <c r="O5" s="15" t="s">
        <v>22</v>
      </c>
      <c r="P5" s="15" t="s">
        <v>22</v>
      </c>
      <c r="Q5" s="15" t="s">
        <v>26</v>
      </c>
      <c r="R5" s="15" t="s">
        <v>19</v>
      </c>
      <c r="S5" s="12"/>
      <c r="T5" s="12"/>
      <c r="U5" s="18"/>
      <c r="V5" s="18"/>
      <c r="W5" s="18"/>
      <c r="X5" s="19"/>
      <c r="Y5" s="12"/>
      <c r="Z5" s="12"/>
    </row>
    <row r="6" spans="1:26" s="7" customFormat="1" ht="11.25" customHeight="1">
      <c r="A6" s="22"/>
      <c r="B6" s="22"/>
      <c r="C6" s="23" t="s">
        <v>27</v>
      </c>
      <c r="D6" s="24" t="s">
        <v>28</v>
      </c>
      <c r="E6" s="25"/>
      <c r="F6" s="25"/>
      <c r="G6" s="25" t="s">
        <v>29</v>
      </c>
      <c r="H6" s="25" t="s">
        <v>30</v>
      </c>
      <c r="I6" s="25" t="s">
        <v>31</v>
      </c>
      <c r="J6" s="25" t="s">
        <v>13</v>
      </c>
      <c r="K6" s="25" t="s">
        <v>29</v>
      </c>
      <c r="L6" s="25" t="s">
        <v>30</v>
      </c>
      <c r="M6" s="25" t="s">
        <v>32</v>
      </c>
      <c r="N6" s="25" t="s">
        <v>13</v>
      </c>
      <c r="O6" s="26"/>
      <c r="P6" s="23" t="s">
        <v>33</v>
      </c>
      <c r="Q6" s="23" t="s">
        <v>33</v>
      </c>
      <c r="R6" s="23" t="s">
        <v>34</v>
      </c>
      <c r="S6" s="12"/>
      <c r="T6" s="12"/>
      <c r="U6" s="18"/>
      <c r="V6" s="18"/>
      <c r="W6" s="18"/>
      <c r="X6" s="19"/>
      <c r="Y6" s="12"/>
      <c r="Z6" s="12"/>
    </row>
    <row r="7" spans="1:26" s="28" customFormat="1" ht="12">
      <c r="A7" s="1">
        <v>48001</v>
      </c>
      <c r="B7" s="28" t="s">
        <v>73</v>
      </c>
      <c r="C7" s="27">
        <v>25556</v>
      </c>
      <c r="D7" s="27">
        <v>134</v>
      </c>
      <c r="E7" s="27">
        <v>373</v>
      </c>
      <c r="F7" s="28">
        <f aca="true" t="shared" si="0" ref="F7:F48">(D7-E7)</f>
        <v>-239</v>
      </c>
      <c r="G7" s="27">
        <v>118</v>
      </c>
      <c r="H7" s="27">
        <v>785</v>
      </c>
      <c r="I7" s="27">
        <v>5</v>
      </c>
      <c r="J7" s="28">
        <f aca="true" t="shared" si="1" ref="J7:J47">SUM(G7:I7)</f>
        <v>908</v>
      </c>
      <c r="K7" s="27">
        <v>62</v>
      </c>
      <c r="L7" s="27">
        <v>685</v>
      </c>
      <c r="M7" s="27">
        <v>34</v>
      </c>
      <c r="N7" s="28">
        <f aca="true" t="shared" si="2" ref="N7:N47">SUM(K7:M7)</f>
        <v>781</v>
      </c>
      <c r="O7" s="28">
        <f aca="true" t="shared" si="3" ref="O7:O47">(J7-N7)</f>
        <v>127</v>
      </c>
      <c r="P7" s="28">
        <f aca="true" t="shared" si="4" ref="P7:P47">(F7+O7)</f>
        <v>-112</v>
      </c>
      <c r="Q7" s="27">
        <v>-121</v>
      </c>
      <c r="R7" s="28">
        <f aca="true" t="shared" si="5" ref="R7:R47">(C7+P7+Q7)</f>
        <v>25323</v>
      </c>
      <c r="S7" s="35">
        <f aca="true" t="shared" si="6" ref="S7:S48">((D7)/((C7+R7)/2))*1000</f>
        <v>5.267399123410444</v>
      </c>
      <c r="T7" s="35">
        <f aca="true" t="shared" si="7" ref="T7:T48">((E7)/((C7+R7)/2))*1000</f>
        <v>14.662237858448476</v>
      </c>
      <c r="U7" s="35">
        <f aca="true" t="shared" si="8" ref="U7:U48">((O7)/((C7+R7)/2))*1000</f>
        <v>4.992236482635271</v>
      </c>
      <c r="V7" s="35">
        <f aca="true" t="shared" si="9" ref="V7:V48">((H7-L7)/((C7+R7)/2))*1000</f>
        <v>3.930894868216749</v>
      </c>
      <c r="W7" s="35">
        <f aca="true" t="shared" si="10" ref="W7:W48">((G7-K7)/((C7+R7)/2))*1000</f>
        <v>2.20130112620138</v>
      </c>
      <c r="X7" s="35">
        <f aca="true" t="shared" si="11" ref="X7:X48">((I7-M7)/((C7+R7)/2))*1000</f>
        <v>-1.1399595117828574</v>
      </c>
      <c r="Y7" s="35">
        <f aca="true" t="shared" si="12" ref="Y7:Y48">((F7)/((C7+R7)/2))*1000</f>
        <v>-9.39483873503803</v>
      </c>
      <c r="Z7" s="35">
        <f aca="true" t="shared" si="13" ref="Z7:Z48">((P7)/((C7+R7)/2))*1000</f>
        <v>-4.40260225240276</v>
      </c>
    </row>
    <row r="8" spans="1:26" s="28" customFormat="1" ht="12">
      <c r="A8" s="1">
        <v>48002</v>
      </c>
      <c r="B8" s="28" t="s">
        <v>74</v>
      </c>
      <c r="C8" s="30">
        <v>10828</v>
      </c>
      <c r="D8" s="30">
        <v>64</v>
      </c>
      <c r="E8" s="30">
        <v>114</v>
      </c>
      <c r="F8" s="28">
        <f t="shared" si="0"/>
        <v>-50</v>
      </c>
      <c r="G8" s="30">
        <v>74</v>
      </c>
      <c r="H8" s="30">
        <v>216</v>
      </c>
      <c r="I8" s="30">
        <v>3</v>
      </c>
      <c r="J8" s="28">
        <f t="shared" si="1"/>
        <v>293</v>
      </c>
      <c r="K8" s="30">
        <v>29</v>
      </c>
      <c r="L8" s="30">
        <v>252</v>
      </c>
      <c r="M8" s="30">
        <v>4</v>
      </c>
      <c r="N8" s="28">
        <f t="shared" si="2"/>
        <v>285</v>
      </c>
      <c r="O8" s="28">
        <f t="shared" si="3"/>
        <v>8</v>
      </c>
      <c r="P8" s="28">
        <f t="shared" si="4"/>
        <v>-42</v>
      </c>
      <c r="Q8" s="30">
        <v>84</v>
      </c>
      <c r="R8" s="28">
        <f t="shared" si="5"/>
        <v>10870</v>
      </c>
      <c r="S8" s="35">
        <f t="shared" si="6"/>
        <v>5.899161213015024</v>
      </c>
      <c r="T8" s="35">
        <f t="shared" si="7"/>
        <v>10.507880910683012</v>
      </c>
      <c r="U8" s="35">
        <f t="shared" si="8"/>
        <v>0.737395151626878</v>
      </c>
      <c r="V8" s="35">
        <f t="shared" si="9"/>
        <v>-3.3182781823209515</v>
      </c>
      <c r="W8" s="35">
        <f t="shared" si="10"/>
        <v>4.147847727901189</v>
      </c>
      <c r="X8" s="35">
        <f t="shared" si="11"/>
        <v>-0.09217439395335975</v>
      </c>
      <c r="Y8" s="35">
        <f t="shared" si="12"/>
        <v>-4.608719697667987</v>
      </c>
      <c r="Z8" s="35">
        <f t="shared" si="13"/>
        <v>-3.8713245460411096</v>
      </c>
    </row>
    <row r="9" spans="1:26" s="28" customFormat="1" ht="12">
      <c r="A9" s="1">
        <v>48054</v>
      </c>
      <c r="B9" s="28" t="s">
        <v>75</v>
      </c>
      <c r="C9" s="27">
        <v>12101</v>
      </c>
      <c r="D9" s="27">
        <v>82</v>
      </c>
      <c r="E9" s="27">
        <v>163</v>
      </c>
      <c r="F9" s="28">
        <f t="shared" si="0"/>
        <v>-81</v>
      </c>
      <c r="G9" s="27">
        <v>59</v>
      </c>
      <c r="H9" s="27">
        <v>267</v>
      </c>
      <c r="I9" s="27">
        <v>5</v>
      </c>
      <c r="J9" s="28">
        <f t="shared" si="1"/>
        <v>331</v>
      </c>
      <c r="K9" s="27">
        <v>38</v>
      </c>
      <c r="L9" s="27">
        <v>261</v>
      </c>
      <c r="M9" s="27">
        <v>35</v>
      </c>
      <c r="N9" s="28">
        <f t="shared" si="2"/>
        <v>334</v>
      </c>
      <c r="O9" s="28">
        <f t="shared" si="3"/>
        <v>-3</v>
      </c>
      <c r="P9" s="28">
        <f t="shared" si="4"/>
        <v>-84</v>
      </c>
      <c r="Q9" s="27">
        <v>-64</v>
      </c>
      <c r="R9" s="28">
        <f t="shared" si="5"/>
        <v>11953</v>
      </c>
      <c r="S9" s="35">
        <f t="shared" si="6"/>
        <v>6.817992849422134</v>
      </c>
      <c r="T9" s="35">
        <f t="shared" si="7"/>
        <v>13.552839444583022</v>
      </c>
      <c r="U9" s="35">
        <f t="shared" si="8"/>
        <v>-0.2494387627837366</v>
      </c>
      <c r="V9" s="35">
        <f t="shared" si="9"/>
        <v>0.4988775255674732</v>
      </c>
      <c r="W9" s="35">
        <f t="shared" si="10"/>
        <v>1.746071339486156</v>
      </c>
      <c r="X9" s="35">
        <f t="shared" si="11"/>
        <v>-2.4943876278373662</v>
      </c>
      <c r="Y9" s="35">
        <f t="shared" si="12"/>
        <v>-6.734846595160888</v>
      </c>
      <c r="Z9" s="35">
        <f t="shared" si="13"/>
        <v>-6.984285357944624</v>
      </c>
    </row>
    <row r="10" spans="1:26" s="28" customFormat="1" ht="12">
      <c r="A10" s="1">
        <v>48004</v>
      </c>
      <c r="B10" s="28" t="s">
        <v>76</v>
      </c>
      <c r="C10" s="30">
        <v>17950</v>
      </c>
      <c r="D10" s="30">
        <v>124</v>
      </c>
      <c r="E10" s="30">
        <v>190</v>
      </c>
      <c r="F10" s="28">
        <f t="shared" si="0"/>
        <v>-66</v>
      </c>
      <c r="G10" s="30">
        <v>96</v>
      </c>
      <c r="H10" s="30">
        <v>478</v>
      </c>
      <c r="I10" s="30">
        <v>7</v>
      </c>
      <c r="J10" s="28">
        <f t="shared" si="1"/>
        <v>581</v>
      </c>
      <c r="K10" s="30">
        <v>53</v>
      </c>
      <c r="L10" s="30">
        <v>409</v>
      </c>
      <c r="M10" s="30">
        <v>14</v>
      </c>
      <c r="N10" s="28">
        <f t="shared" si="2"/>
        <v>476</v>
      </c>
      <c r="O10" s="28">
        <f t="shared" si="3"/>
        <v>105</v>
      </c>
      <c r="P10" s="28">
        <f t="shared" si="4"/>
        <v>39</v>
      </c>
      <c r="Q10" s="30">
        <v>218</v>
      </c>
      <c r="R10" s="28">
        <f t="shared" si="5"/>
        <v>18207</v>
      </c>
      <c r="S10" s="35">
        <f t="shared" si="6"/>
        <v>6.858976131869347</v>
      </c>
      <c r="T10" s="35">
        <f t="shared" si="7"/>
        <v>10.509721492380452</v>
      </c>
      <c r="U10" s="35">
        <f t="shared" si="8"/>
        <v>5.808003982631303</v>
      </c>
      <c r="V10" s="35">
        <f t="shared" si="9"/>
        <v>3.8166883314434275</v>
      </c>
      <c r="W10" s="35">
        <f t="shared" si="10"/>
        <v>2.3785159166966285</v>
      </c>
      <c r="X10" s="35">
        <f t="shared" si="11"/>
        <v>-0.38720026550875347</v>
      </c>
      <c r="Y10" s="35">
        <f t="shared" si="12"/>
        <v>-3.650745360511104</v>
      </c>
      <c r="Z10" s="35">
        <f t="shared" si="13"/>
        <v>2.1572586221201977</v>
      </c>
    </row>
    <row r="11" spans="1:26" s="28" customFormat="1" ht="12">
      <c r="A11" s="1">
        <v>48005</v>
      </c>
      <c r="B11" s="28" t="s">
        <v>77</v>
      </c>
      <c r="C11" s="27">
        <v>18122</v>
      </c>
      <c r="D11" s="27">
        <v>125</v>
      </c>
      <c r="E11" s="27">
        <v>193</v>
      </c>
      <c r="F11" s="28">
        <f t="shared" si="0"/>
        <v>-68</v>
      </c>
      <c r="G11" s="27">
        <v>66</v>
      </c>
      <c r="H11" s="27">
        <v>630</v>
      </c>
      <c r="I11" s="27">
        <v>10</v>
      </c>
      <c r="J11" s="28">
        <f t="shared" si="1"/>
        <v>706</v>
      </c>
      <c r="K11" s="27">
        <v>50</v>
      </c>
      <c r="L11" s="27">
        <v>544</v>
      </c>
      <c r="M11" s="27">
        <v>58</v>
      </c>
      <c r="N11" s="28">
        <f t="shared" si="2"/>
        <v>652</v>
      </c>
      <c r="O11" s="28">
        <f t="shared" si="3"/>
        <v>54</v>
      </c>
      <c r="P11" s="28">
        <f t="shared" si="4"/>
        <v>-14</v>
      </c>
      <c r="Q11" s="27">
        <v>312</v>
      </c>
      <c r="R11" s="28">
        <f t="shared" si="5"/>
        <v>18420</v>
      </c>
      <c r="S11" s="35">
        <f t="shared" si="6"/>
        <v>6.841442723441519</v>
      </c>
      <c r="T11" s="35">
        <f t="shared" si="7"/>
        <v>10.563187564993706</v>
      </c>
      <c r="U11" s="35">
        <f t="shared" si="8"/>
        <v>2.9555032565267365</v>
      </c>
      <c r="V11" s="35">
        <f t="shared" si="9"/>
        <v>4.706912593727766</v>
      </c>
      <c r="W11" s="35">
        <f t="shared" si="10"/>
        <v>0.8757046686005145</v>
      </c>
      <c r="X11" s="35">
        <f t="shared" si="11"/>
        <v>-2.6271140058015434</v>
      </c>
      <c r="Y11" s="35">
        <f t="shared" si="12"/>
        <v>-3.7217448415521863</v>
      </c>
      <c r="Z11" s="35">
        <f t="shared" si="13"/>
        <v>-0.7662415850254501</v>
      </c>
    </row>
    <row r="12" spans="1:26" s="28" customFormat="1" ht="12">
      <c r="A12" s="1">
        <v>48006</v>
      </c>
      <c r="B12" s="28" t="s">
        <v>78</v>
      </c>
      <c r="C12" s="30">
        <v>46122</v>
      </c>
      <c r="D12" s="30">
        <v>331</v>
      </c>
      <c r="E12" s="30">
        <v>451</v>
      </c>
      <c r="F12" s="28">
        <f t="shared" si="0"/>
        <v>-120</v>
      </c>
      <c r="G12" s="30">
        <v>224</v>
      </c>
      <c r="H12" s="30">
        <v>1416</v>
      </c>
      <c r="I12" s="30">
        <v>146</v>
      </c>
      <c r="J12" s="28">
        <f t="shared" si="1"/>
        <v>1786</v>
      </c>
      <c r="K12" s="30">
        <v>63</v>
      </c>
      <c r="L12" s="30">
        <v>1304</v>
      </c>
      <c r="M12" s="30">
        <v>102</v>
      </c>
      <c r="N12" s="28">
        <f t="shared" si="2"/>
        <v>1469</v>
      </c>
      <c r="O12" s="28">
        <f t="shared" si="3"/>
        <v>317</v>
      </c>
      <c r="P12" s="28">
        <f t="shared" si="4"/>
        <v>197</v>
      </c>
      <c r="Q12" s="30">
        <v>1552</v>
      </c>
      <c r="R12" s="28">
        <f t="shared" si="5"/>
        <v>47871</v>
      </c>
      <c r="S12" s="35">
        <f t="shared" si="6"/>
        <v>7.043077675997149</v>
      </c>
      <c r="T12" s="35">
        <f t="shared" si="7"/>
        <v>9.59645931079974</v>
      </c>
      <c r="U12" s="35">
        <f t="shared" si="8"/>
        <v>6.745183151936846</v>
      </c>
      <c r="V12" s="35">
        <f t="shared" si="9"/>
        <v>2.383156192482419</v>
      </c>
      <c r="W12" s="35">
        <f t="shared" si="10"/>
        <v>3.4257870266934773</v>
      </c>
      <c r="X12" s="35">
        <f t="shared" si="11"/>
        <v>0.9362399327609503</v>
      </c>
      <c r="Y12" s="35">
        <f t="shared" si="12"/>
        <v>-2.5533816348025917</v>
      </c>
      <c r="Z12" s="35">
        <f t="shared" si="13"/>
        <v>4.191801517134255</v>
      </c>
    </row>
    <row r="13" spans="1:26" s="28" customFormat="1" ht="12">
      <c r="A13" s="1">
        <v>48008</v>
      </c>
      <c r="B13" s="28" t="s">
        <v>79</v>
      </c>
      <c r="C13" s="27">
        <v>7856</v>
      </c>
      <c r="D13" s="27">
        <v>48</v>
      </c>
      <c r="E13" s="27">
        <v>82</v>
      </c>
      <c r="F13" s="28">
        <f t="shared" si="0"/>
        <v>-34</v>
      </c>
      <c r="G13" s="27">
        <v>39</v>
      </c>
      <c r="H13" s="27">
        <v>298</v>
      </c>
      <c r="I13" s="27">
        <v>2</v>
      </c>
      <c r="J13" s="28">
        <f t="shared" si="1"/>
        <v>339</v>
      </c>
      <c r="K13" s="27">
        <v>12</v>
      </c>
      <c r="L13" s="27">
        <v>264</v>
      </c>
      <c r="M13" s="27">
        <v>30</v>
      </c>
      <c r="N13" s="28">
        <f t="shared" si="2"/>
        <v>306</v>
      </c>
      <c r="O13" s="28">
        <f t="shared" si="3"/>
        <v>33</v>
      </c>
      <c r="P13" s="28">
        <f t="shared" si="4"/>
        <v>-1</v>
      </c>
      <c r="Q13" s="27">
        <v>1</v>
      </c>
      <c r="R13" s="28">
        <f t="shared" si="5"/>
        <v>7856</v>
      </c>
      <c r="S13" s="35">
        <f t="shared" si="6"/>
        <v>6.109979633401222</v>
      </c>
      <c r="T13" s="35">
        <f t="shared" si="7"/>
        <v>10.437881873727086</v>
      </c>
      <c r="U13" s="35">
        <f t="shared" si="8"/>
        <v>4.20061099796334</v>
      </c>
      <c r="V13" s="35">
        <f t="shared" si="9"/>
        <v>4.327902240325866</v>
      </c>
      <c r="W13" s="35">
        <f t="shared" si="10"/>
        <v>3.436863543788187</v>
      </c>
      <c r="X13" s="35">
        <f t="shared" si="11"/>
        <v>-3.5641547861507132</v>
      </c>
      <c r="Y13" s="35">
        <f t="shared" si="12"/>
        <v>-4.327902240325866</v>
      </c>
      <c r="Z13" s="35">
        <f t="shared" si="13"/>
        <v>-0.12729124236252545</v>
      </c>
    </row>
    <row r="14" spans="1:26" s="28" customFormat="1" ht="12">
      <c r="A14" s="1">
        <v>48010</v>
      </c>
      <c r="B14" s="28" t="s">
        <v>80</v>
      </c>
      <c r="C14" s="30">
        <v>17339</v>
      </c>
      <c r="D14" s="30">
        <v>123</v>
      </c>
      <c r="E14" s="30">
        <v>201</v>
      </c>
      <c r="F14" s="28">
        <f t="shared" si="0"/>
        <v>-78</v>
      </c>
      <c r="G14" s="30">
        <v>103</v>
      </c>
      <c r="H14" s="30">
        <v>374</v>
      </c>
      <c r="I14" s="30">
        <v>11</v>
      </c>
      <c r="J14" s="28">
        <f t="shared" si="1"/>
        <v>488</v>
      </c>
      <c r="K14" s="30">
        <v>38</v>
      </c>
      <c r="L14" s="30">
        <v>429</v>
      </c>
      <c r="M14" s="30">
        <v>23</v>
      </c>
      <c r="N14" s="28">
        <f t="shared" si="2"/>
        <v>490</v>
      </c>
      <c r="O14" s="28">
        <f t="shared" si="3"/>
        <v>-2</v>
      </c>
      <c r="P14" s="28">
        <f t="shared" si="4"/>
        <v>-80</v>
      </c>
      <c r="Q14" s="30">
        <v>178</v>
      </c>
      <c r="R14" s="28">
        <f t="shared" si="5"/>
        <v>17437</v>
      </c>
      <c r="S14" s="35">
        <f t="shared" si="6"/>
        <v>7.073844030365769</v>
      </c>
      <c r="T14" s="35">
        <f t="shared" si="7"/>
        <v>11.559696342305038</v>
      </c>
      <c r="U14" s="35">
        <f t="shared" si="8"/>
        <v>-0.11502185415228894</v>
      </c>
      <c r="V14" s="35">
        <f t="shared" si="9"/>
        <v>-3.163100989187946</v>
      </c>
      <c r="W14" s="35">
        <f t="shared" si="10"/>
        <v>3.73821025994939</v>
      </c>
      <c r="X14" s="35">
        <f t="shared" si="11"/>
        <v>-0.6901311249137336</v>
      </c>
      <c r="Y14" s="35">
        <f t="shared" si="12"/>
        <v>-4.485852311939268</v>
      </c>
      <c r="Z14" s="35">
        <f t="shared" si="13"/>
        <v>-4.6008741660915575</v>
      </c>
    </row>
    <row r="15" spans="1:26" s="28" customFormat="1" ht="12">
      <c r="A15" s="1">
        <v>48011</v>
      </c>
      <c r="B15" s="28" t="s">
        <v>81</v>
      </c>
      <c r="C15" s="27">
        <v>10783</v>
      </c>
      <c r="D15" s="27">
        <v>78</v>
      </c>
      <c r="E15" s="27">
        <v>125</v>
      </c>
      <c r="F15" s="28">
        <f t="shared" si="0"/>
        <v>-47</v>
      </c>
      <c r="G15" s="27">
        <v>65</v>
      </c>
      <c r="H15" s="27">
        <v>362</v>
      </c>
      <c r="I15" s="27">
        <v>17</v>
      </c>
      <c r="J15" s="28">
        <f t="shared" si="1"/>
        <v>444</v>
      </c>
      <c r="K15" s="27">
        <v>16</v>
      </c>
      <c r="L15" s="27">
        <v>330</v>
      </c>
      <c r="M15" s="27">
        <v>80</v>
      </c>
      <c r="N15" s="28">
        <f t="shared" si="2"/>
        <v>426</v>
      </c>
      <c r="O15" s="28">
        <f t="shared" si="3"/>
        <v>18</v>
      </c>
      <c r="P15" s="28">
        <f t="shared" si="4"/>
        <v>-29</v>
      </c>
      <c r="Q15" s="27">
        <v>178</v>
      </c>
      <c r="R15" s="28">
        <f t="shared" si="5"/>
        <v>10932</v>
      </c>
      <c r="S15" s="35">
        <f t="shared" si="6"/>
        <v>7.183974211374626</v>
      </c>
      <c r="T15" s="35">
        <f t="shared" si="7"/>
        <v>11.512779184895233</v>
      </c>
      <c r="U15" s="35">
        <f t="shared" si="8"/>
        <v>1.6578402026249137</v>
      </c>
      <c r="V15" s="35">
        <f t="shared" si="9"/>
        <v>2.94727147133318</v>
      </c>
      <c r="W15" s="35">
        <f t="shared" si="10"/>
        <v>4.513009440478931</v>
      </c>
      <c r="X15" s="35">
        <f t="shared" si="11"/>
        <v>-5.802440709187198</v>
      </c>
      <c r="Y15" s="35">
        <f t="shared" si="12"/>
        <v>-4.328804973520608</v>
      </c>
      <c r="Z15" s="35">
        <f t="shared" si="13"/>
        <v>-2.670964770895694</v>
      </c>
    </row>
    <row r="16" spans="1:26" s="28" customFormat="1" ht="12">
      <c r="A16" s="1">
        <v>48012</v>
      </c>
      <c r="B16" s="28" t="s">
        <v>82</v>
      </c>
      <c r="C16" s="30">
        <v>15778</v>
      </c>
      <c r="D16" s="30">
        <v>113</v>
      </c>
      <c r="E16" s="30">
        <v>210</v>
      </c>
      <c r="F16" s="28">
        <f t="shared" si="0"/>
        <v>-97</v>
      </c>
      <c r="G16" s="30">
        <v>108</v>
      </c>
      <c r="H16" s="30">
        <v>340</v>
      </c>
      <c r="I16" s="30">
        <v>5</v>
      </c>
      <c r="J16" s="28">
        <f t="shared" si="1"/>
        <v>453</v>
      </c>
      <c r="K16" s="30">
        <v>84</v>
      </c>
      <c r="L16" s="30">
        <v>360</v>
      </c>
      <c r="M16" s="30">
        <v>6</v>
      </c>
      <c r="N16" s="28">
        <f t="shared" si="2"/>
        <v>450</v>
      </c>
      <c r="O16" s="28">
        <f t="shared" si="3"/>
        <v>3</v>
      </c>
      <c r="P16" s="28">
        <f t="shared" si="4"/>
        <v>-94</v>
      </c>
      <c r="Q16" s="30">
        <v>-52</v>
      </c>
      <c r="R16" s="28">
        <f t="shared" si="5"/>
        <v>15632</v>
      </c>
      <c r="S16" s="35">
        <f t="shared" si="6"/>
        <v>7.195160776822668</v>
      </c>
      <c r="T16" s="35">
        <f t="shared" si="7"/>
        <v>13.371537726838588</v>
      </c>
      <c r="U16" s="35">
        <f t="shared" si="8"/>
        <v>0.19102196752626552</v>
      </c>
      <c r="V16" s="35">
        <f t="shared" si="9"/>
        <v>-1.2734797835084368</v>
      </c>
      <c r="W16" s="35">
        <f t="shared" si="10"/>
        <v>1.5281757402101241</v>
      </c>
      <c r="X16" s="35">
        <f t="shared" si="11"/>
        <v>-0.06367398917542184</v>
      </c>
      <c r="Y16" s="35">
        <f t="shared" si="12"/>
        <v>-6.176376950015919</v>
      </c>
      <c r="Z16" s="35">
        <f t="shared" si="13"/>
        <v>-5.985354982489653</v>
      </c>
    </row>
    <row r="17" spans="1:26" s="28" customFormat="1" ht="12">
      <c r="A17" s="1">
        <v>48013</v>
      </c>
      <c r="B17" s="28" t="s">
        <v>83</v>
      </c>
      <c r="C17" s="27">
        <v>5541</v>
      </c>
      <c r="D17" s="27">
        <v>16</v>
      </c>
      <c r="E17" s="27">
        <v>77</v>
      </c>
      <c r="F17" s="28">
        <f t="shared" si="0"/>
        <v>-61</v>
      </c>
      <c r="G17" s="27">
        <v>29</v>
      </c>
      <c r="H17" s="27">
        <v>148</v>
      </c>
      <c r="I17" s="27">
        <v>6</v>
      </c>
      <c r="J17" s="28">
        <f t="shared" si="1"/>
        <v>183</v>
      </c>
      <c r="K17" s="27">
        <v>10</v>
      </c>
      <c r="L17" s="27">
        <v>168</v>
      </c>
      <c r="M17" s="27">
        <v>29</v>
      </c>
      <c r="N17" s="28">
        <f t="shared" si="2"/>
        <v>207</v>
      </c>
      <c r="O17" s="28">
        <f t="shared" si="3"/>
        <v>-24</v>
      </c>
      <c r="P17" s="28">
        <f t="shared" si="4"/>
        <v>-85</v>
      </c>
      <c r="Q17" s="27">
        <v>-17</v>
      </c>
      <c r="R17" s="28">
        <f t="shared" si="5"/>
        <v>5439</v>
      </c>
      <c r="S17" s="35">
        <f t="shared" si="6"/>
        <v>2.914389799635701</v>
      </c>
      <c r="T17" s="35">
        <f t="shared" si="7"/>
        <v>14.025500910746812</v>
      </c>
      <c r="U17" s="35">
        <f t="shared" si="8"/>
        <v>-4.371584699453552</v>
      </c>
      <c r="V17" s="35">
        <f t="shared" si="9"/>
        <v>-3.6429872495446265</v>
      </c>
      <c r="W17" s="35">
        <f t="shared" si="10"/>
        <v>3.4608378870673953</v>
      </c>
      <c r="X17" s="35">
        <f t="shared" si="11"/>
        <v>-4.189435336976321</v>
      </c>
      <c r="Y17" s="35">
        <f t="shared" si="12"/>
        <v>-11.11111111111111</v>
      </c>
      <c r="Z17" s="35">
        <f t="shared" si="13"/>
        <v>-15.482695810564664</v>
      </c>
    </row>
    <row r="18" spans="1:26" s="28" customFormat="1" ht="12">
      <c r="A18" s="1">
        <v>48014</v>
      </c>
      <c r="B18" s="28" t="s">
        <v>84</v>
      </c>
      <c r="C18" s="30">
        <v>48611</v>
      </c>
      <c r="D18" s="30">
        <v>303</v>
      </c>
      <c r="E18" s="30">
        <v>613</v>
      </c>
      <c r="F18" s="28">
        <f t="shared" si="0"/>
        <v>-310</v>
      </c>
      <c r="G18" s="30">
        <v>260</v>
      </c>
      <c r="H18" s="30">
        <v>1353</v>
      </c>
      <c r="I18" s="30">
        <v>124</v>
      </c>
      <c r="J18" s="28">
        <f t="shared" si="1"/>
        <v>1737</v>
      </c>
      <c r="K18" s="30">
        <v>116</v>
      </c>
      <c r="L18" s="30">
        <v>1444</v>
      </c>
      <c r="M18" s="30">
        <v>79</v>
      </c>
      <c r="N18" s="28">
        <f t="shared" si="2"/>
        <v>1639</v>
      </c>
      <c r="O18" s="28">
        <f t="shared" si="3"/>
        <v>98</v>
      </c>
      <c r="P18" s="28">
        <f t="shared" si="4"/>
        <v>-212</v>
      </c>
      <c r="Q18" s="30">
        <v>275</v>
      </c>
      <c r="R18" s="28">
        <f t="shared" si="5"/>
        <v>48674</v>
      </c>
      <c r="S18" s="35">
        <f t="shared" si="6"/>
        <v>6.229120624967878</v>
      </c>
      <c r="T18" s="35">
        <f t="shared" si="7"/>
        <v>12.602148327080227</v>
      </c>
      <c r="U18" s="35">
        <f t="shared" si="8"/>
        <v>2.014699080022614</v>
      </c>
      <c r="V18" s="35">
        <f t="shared" si="9"/>
        <v>-1.8707920028781415</v>
      </c>
      <c r="W18" s="35">
        <f t="shared" si="10"/>
        <v>2.9603741584005756</v>
      </c>
      <c r="X18" s="35">
        <f t="shared" si="11"/>
        <v>0.9251169245001799</v>
      </c>
      <c r="Y18" s="35">
        <f t="shared" si="12"/>
        <v>-6.37302770211235</v>
      </c>
      <c r="Z18" s="35">
        <f t="shared" si="13"/>
        <v>-4.358328622089736</v>
      </c>
    </row>
    <row r="19" spans="1:26" s="28" customFormat="1" ht="12">
      <c r="A19" s="1">
        <v>48015</v>
      </c>
      <c r="B19" s="28" t="s">
        <v>85</v>
      </c>
      <c r="C19" s="27">
        <v>13945</v>
      </c>
      <c r="D19" s="27">
        <v>72</v>
      </c>
      <c r="E19" s="27">
        <v>173</v>
      </c>
      <c r="F19" s="28">
        <f t="shared" si="0"/>
        <v>-101</v>
      </c>
      <c r="G19" s="27">
        <v>84</v>
      </c>
      <c r="H19" s="27">
        <v>496</v>
      </c>
      <c r="I19" s="27">
        <v>10</v>
      </c>
      <c r="J19" s="28">
        <f t="shared" si="1"/>
        <v>590</v>
      </c>
      <c r="K19" s="27">
        <v>29</v>
      </c>
      <c r="L19" s="27">
        <v>491</v>
      </c>
      <c r="M19" s="27">
        <v>1</v>
      </c>
      <c r="N19" s="28">
        <f t="shared" si="2"/>
        <v>521</v>
      </c>
      <c r="O19" s="28">
        <f t="shared" si="3"/>
        <v>69</v>
      </c>
      <c r="P19" s="28">
        <f t="shared" si="4"/>
        <v>-32</v>
      </c>
      <c r="Q19" s="27">
        <v>-68</v>
      </c>
      <c r="R19" s="28">
        <f t="shared" si="5"/>
        <v>13845</v>
      </c>
      <c r="S19" s="35">
        <f t="shared" si="6"/>
        <v>5.181720043181</v>
      </c>
      <c r="T19" s="35">
        <f t="shared" si="7"/>
        <v>12.450521770421014</v>
      </c>
      <c r="U19" s="35">
        <f t="shared" si="8"/>
        <v>4.965815041381792</v>
      </c>
      <c r="V19" s="35">
        <f t="shared" si="9"/>
        <v>0.3598416696653472</v>
      </c>
      <c r="W19" s="35">
        <f t="shared" si="10"/>
        <v>3.95825836631882</v>
      </c>
      <c r="X19" s="35">
        <f t="shared" si="11"/>
        <v>0.647715005397625</v>
      </c>
      <c r="Y19" s="35">
        <f t="shared" si="12"/>
        <v>-7.268801727240015</v>
      </c>
      <c r="Z19" s="35">
        <f t="shared" si="13"/>
        <v>-2.3029866858582224</v>
      </c>
    </row>
    <row r="20" spans="1:26" s="28" customFormat="1" ht="12">
      <c r="A20" s="1">
        <v>48052</v>
      </c>
      <c r="B20" s="28" t="s">
        <v>86</v>
      </c>
      <c r="C20" s="30">
        <v>23569</v>
      </c>
      <c r="D20" s="30">
        <v>159</v>
      </c>
      <c r="E20" s="30">
        <v>313</v>
      </c>
      <c r="F20" s="28">
        <f t="shared" si="0"/>
        <v>-154</v>
      </c>
      <c r="G20" s="30">
        <v>132</v>
      </c>
      <c r="H20" s="30">
        <v>624</v>
      </c>
      <c r="I20" s="30">
        <v>17</v>
      </c>
      <c r="J20" s="28">
        <f t="shared" si="1"/>
        <v>773</v>
      </c>
      <c r="K20" s="30">
        <v>42</v>
      </c>
      <c r="L20" s="30">
        <v>582</v>
      </c>
      <c r="M20" s="30">
        <v>58</v>
      </c>
      <c r="N20" s="28">
        <f t="shared" si="2"/>
        <v>682</v>
      </c>
      <c r="O20" s="28">
        <f t="shared" si="3"/>
        <v>91</v>
      </c>
      <c r="P20" s="28">
        <f t="shared" si="4"/>
        <v>-63</v>
      </c>
      <c r="Q20" s="30">
        <v>-190</v>
      </c>
      <c r="R20" s="28">
        <f t="shared" si="5"/>
        <v>23316</v>
      </c>
      <c r="S20" s="35">
        <f t="shared" si="6"/>
        <v>6.782553055348193</v>
      </c>
      <c r="T20" s="35">
        <f t="shared" si="7"/>
        <v>13.351818278767196</v>
      </c>
      <c r="U20" s="35">
        <f t="shared" si="8"/>
        <v>3.8818385411112293</v>
      </c>
      <c r="V20" s="35">
        <f t="shared" si="9"/>
        <v>1.791617788205183</v>
      </c>
      <c r="W20" s="35">
        <f t="shared" si="10"/>
        <v>3.8391809747253918</v>
      </c>
      <c r="X20" s="35">
        <f t="shared" si="11"/>
        <v>-1.7489602218193452</v>
      </c>
      <c r="Y20" s="35">
        <f t="shared" si="12"/>
        <v>-6.569265223419004</v>
      </c>
      <c r="Z20" s="35">
        <f t="shared" si="13"/>
        <v>-2.687426682307774</v>
      </c>
    </row>
    <row r="21" spans="1:26" s="28" customFormat="1" ht="12">
      <c r="A21" s="1">
        <v>48017</v>
      </c>
      <c r="B21" s="28" t="s">
        <v>87</v>
      </c>
      <c r="C21" s="27">
        <v>366927</v>
      </c>
      <c r="D21" s="27">
        <v>2400</v>
      </c>
      <c r="E21" s="27">
        <v>4914</v>
      </c>
      <c r="F21" s="28">
        <f t="shared" si="0"/>
        <v>-2514</v>
      </c>
      <c r="G21" s="27">
        <v>2313</v>
      </c>
      <c r="H21" s="27">
        <v>7579</v>
      </c>
      <c r="I21" s="27">
        <v>637</v>
      </c>
      <c r="J21" s="28">
        <f t="shared" si="1"/>
        <v>10529</v>
      </c>
      <c r="K21" s="27">
        <v>910</v>
      </c>
      <c r="L21" s="27">
        <v>8004</v>
      </c>
      <c r="M21" s="27">
        <v>4925</v>
      </c>
      <c r="N21" s="28">
        <f t="shared" si="2"/>
        <v>13839</v>
      </c>
      <c r="O21" s="28">
        <f t="shared" si="3"/>
        <v>-3310</v>
      </c>
      <c r="P21" s="28">
        <f t="shared" si="4"/>
        <v>-5824</v>
      </c>
      <c r="Q21" s="27">
        <v>7316</v>
      </c>
      <c r="R21" s="28">
        <f t="shared" si="5"/>
        <v>368419</v>
      </c>
      <c r="S21" s="35">
        <f t="shared" si="6"/>
        <v>6.527539416818749</v>
      </c>
      <c r="T21" s="35">
        <f t="shared" si="7"/>
        <v>13.36513695593639</v>
      </c>
      <c r="U21" s="35">
        <f t="shared" si="8"/>
        <v>-9.002564779029191</v>
      </c>
      <c r="V21" s="35">
        <f t="shared" si="9"/>
        <v>-1.155918438394987</v>
      </c>
      <c r="W21" s="35">
        <f t="shared" si="10"/>
        <v>3.8158907507486273</v>
      </c>
      <c r="X21" s="35">
        <f t="shared" si="11"/>
        <v>-11.662537091382832</v>
      </c>
      <c r="Y21" s="35">
        <f t="shared" si="12"/>
        <v>-6.83759753911764</v>
      </c>
      <c r="Z21" s="35">
        <f t="shared" si="13"/>
        <v>-15.840162318146833</v>
      </c>
    </row>
    <row r="22" spans="1:26" s="28" customFormat="1" ht="12">
      <c r="A22" s="1">
        <v>48018</v>
      </c>
      <c r="B22" s="28" t="s">
        <v>88</v>
      </c>
      <c r="C22" s="30">
        <v>4518</v>
      </c>
      <c r="D22" s="30">
        <v>19</v>
      </c>
      <c r="E22" s="30">
        <v>94</v>
      </c>
      <c r="F22" s="28">
        <f t="shared" si="0"/>
        <v>-75</v>
      </c>
      <c r="G22" s="30">
        <v>23</v>
      </c>
      <c r="H22" s="30">
        <v>144</v>
      </c>
      <c r="I22" s="30">
        <v>1</v>
      </c>
      <c r="J22" s="28">
        <f t="shared" si="1"/>
        <v>168</v>
      </c>
      <c r="K22" s="30">
        <v>11</v>
      </c>
      <c r="L22" s="30">
        <v>95</v>
      </c>
      <c r="M22" s="30">
        <v>1</v>
      </c>
      <c r="N22" s="28">
        <f t="shared" si="2"/>
        <v>107</v>
      </c>
      <c r="O22" s="28">
        <f t="shared" si="3"/>
        <v>61</v>
      </c>
      <c r="P22" s="28">
        <f t="shared" si="4"/>
        <v>-14</v>
      </c>
      <c r="Q22" s="30">
        <v>-5</v>
      </c>
      <c r="R22" s="28">
        <f t="shared" si="5"/>
        <v>4499</v>
      </c>
      <c r="S22" s="35">
        <f t="shared" si="6"/>
        <v>4.21426194965066</v>
      </c>
      <c r="T22" s="35">
        <f t="shared" si="7"/>
        <v>20.84950648774537</v>
      </c>
      <c r="U22" s="35">
        <f t="shared" si="8"/>
        <v>13.529998890983698</v>
      </c>
      <c r="V22" s="35">
        <f t="shared" si="9"/>
        <v>10.868359764888543</v>
      </c>
      <c r="W22" s="35">
        <f t="shared" si="10"/>
        <v>2.661639126095154</v>
      </c>
      <c r="X22" s="35">
        <f t="shared" si="11"/>
        <v>0</v>
      </c>
      <c r="Y22" s="35">
        <f t="shared" si="12"/>
        <v>-16.63524453809471</v>
      </c>
      <c r="Z22" s="35">
        <f t="shared" si="13"/>
        <v>-3.105245647111013</v>
      </c>
    </row>
    <row r="23" spans="1:26" s="28" customFormat="1" ht="12">
      <c r="A23" s="1">
        <v>48019</v>
      </c>
      <c r="B23" s="28" t="s">
        <v>89</v>
      </c>
      <c r="C23" s="27">
        <v>23008</v>
      </c>
      <c r="D23" s="27">
        <v>155</v>
      </c>
      <c r="E23" s="27">
        <v>304</v>
      </c>
      <c r="F23" s="28">
        <f t="shared" si="0"/>
        <v>-149</v>
      </c>
      <c r="G23" s="27">
        <v>96</v>
      </c>
      <c r="H23" s="27">
        <v>505</v>
      </c>
      <c r="I23" s="27">
        <v>31</v>
      </c>
      <c r="J23" s="28">
        <f t="shared" si="1"/>
        <v>632</v>
      </c>
      <c r="K23" s="27">
        <v>38</v>
      </c>
      <c r="L23" s="27">
        <v>573</v>
      </c>
      <c r="M23" s="27">
        <v>28</v>
      </c>
      <c r="N23" s="28">
        <f t="shared" si="2"/>
        <v>639</v>
      </c>
      <c r="O23" s="28">
        <f t="shared" si="3"/>
        <v>-7</v>
      </c>
      <c r="P23" s="28">
        <f t="shared" si="4"/>
        <v>-156</v>
      </c>
      <c r="Q23" s="27">
        <v>138</v>
      </c>
      <c r="R23" s="28">
        <f t="shared" si="5"/>
        <v>22990</v>
      </c>
      <c r="S23" s="35">
        <f t="shared" si="6"/>
        <v>6.739423453193616</v>
      </c>
      <c r="T23" s="35">
        <f t="shared" si="7"/>
        <v>13.217965998521676</v>
      </c>
      <c r="U23" s="35">
        <f t="shared" si="8"/>
        <v>-0.3043610591764859</v>
      </c>
      <c r="V23" s="35">
        <f t="shared" si="9"/>
        <v>-2.956650289143006</v>
      </c>
      <c r="W23" s="35">
        <f t="shared" si="10"/>
        <v>2.5218487760337402</v>
      </c>
      <c r="X23" s="35">
        <f t="shared" si="11"/>
        <v>0.1304404539327797</v>
      </c>
      <c r="Y23" s="35">
        <f t="shared" si="12"/>
        <v>-6.478542545328057</v>
      </c>
      <c r="Z23" s="35">
        <f t="shared" si="13"/>
        <v>-6.782903604504543</v>
      </c>
    </row>
    <row r="24" spans="1:26" s="28" customFormat="1" ht="12">
      <c r="A24" s="1">
        <v>48020</v>
      </c>
      <c r="B24" s="28" t="s">
        <v>90</v>
      </c>
      <c r="C24" s="30">
        <v>4812</v>
      </c>
      <c r="D24" s="30">
        <v>33</v>
      </c>
      <c r="E24" s="30">
        <v>54</v>
      </c>
      <c r="F24" s="28">
        <f t="shared" si="0"/>
        <v>-21</v>
      </c>
      <c r="G24" s="30">
        <v>27</v>
      </c>
      <c r="H24" s="30">
        <v>171</v>
      </c>
      <c r="I24" s="30">
        <v>0</v>
      </c>
      <c r="J24" s="28">
        <f t="shared" si="1"/>
        <v>198</v>
      </c>
      <c r="K24" s="30">
        <v>28</v>
      </c>
      <c r="L24" s="30">
        <v>132</v>
      </c>
      <c r="M24" s="30">
        <v>9</v>
      </c>
      <c r="N24" s="28">
        <f t="shared" si="2"/>
        <v>169</v>
      </c>
      <c r="O24" s="28">
        <f t="shared" si="3"/>
        <v>29</v>
      </c>
      <c r="P24" s="28">
        <f t="shared" si="4"/>
        <v>8</v>
      </c>
      <c r="Q24" s="30">
        <v>-28</v>
      </c>
      <c r="R24" s="28">
        <f t="shared" si="5"/>
        <v>4792</v>
      </c>
      <c r="S24" s="35">
        <f t="shared" si="6"/>
        <v>6.872136609745939</v>
      </c>
      <c r="T24" s="35">
        <f t="shared" si="7"/>
        <v>11.245314452311536</v>
      </c>
      <c r="U24" s="35">
        <f t="shared" si="8"/>
        <v>6.039150354019159</v>
      </c>
      <c r="V24" s="35">
        <f t="shared" si="9"/>
        <v>8.12161599333611</v>
      </c>
      <c r="W24" s="35">
        <f t="shared" si="10"/>
        <v>-0.20824656393169513</v>
      </c>
      <c r="X24" s="35">
        <f t="shared" si="11"/>
        <v>-1.8742190753852561</v>
      </c>
      <c r="Y24" s="35">
        <f t="shared" si="12"/>
        <v>-4.373177842565598</v>
      </c>
      <c r="Z24" s="35">
        <f t="shared" si="13"/>
        <v>1.665972511453561</v>
      </c>
    </row>
    <row r="25" spans="1:26" s="28" customFormat="1" ht="12">
      <c r="A25" s="1">
        <v>48021</v>
      </c>
      <c r="B25" s="28" t="s">
        <v>91</v>
      </c>
      <c r="C25" s="27">
        <v>13556</v>
      </c>
      <c r="D25" s="27">
        <v>93</v>
      </c>
      <c r="E25" s="27">
        <v>179</v>
      </c>
      <c r="F25" s="28">
        <f t="shared" si="0"/>
        <v>-86</v>
      </c>
      <c r="G25" s="27">
        <v>102</v>
      </c>
      <c r="H25" s="27">
        <v>336</v>
      </c>
      <c r="I25" s="27">
        <v>4</v>
      </c>
      <c r="J25" s="28">
        <f t="shared" si="1"/>
        <v>442</v>
      </c>
      <c r="K25" s="27">
        <v>60</v>
      </c>
      <c r="L25" s="27">
        <v>330</v>
      </c>
      <c r="M25" s="27">
        <v>44</v>
      </c>
      <c r="N25" s="28">
        <f t="shared" si="2"/>
        <v>434</v>
      </c>
      <c r="O25" s="28">
        <f t="shared" si="3"/>
        <v>8</v>
      </c>
      <c r="P25" s="28">
        <f t="shared" si="4"/>
        <v>-78</v>
      </c>
      <c r="Q25" s="27">
        <v>-52</v>
      </c>
      <c r="R25" s="28">
        <f t="shared" si="5"/>
        <v>13426</v>
      </c>
      <c r="S25" s="35">
        <f t="shared" si="6"/>
        <v>6.89348454525239</v>
      </c>
      <c r="T25" s="35">
        <f t="shared" si="7"/>
        <v>13.268104662367504</v>
      </c>
      <c r="U25" s="35">
        <f t="shared" si="8"/>
        <v>0.5929879178711734</v>
      </c>
      <c r="V25" s="35">
        <f t="shared" si="9"/>
        <v>0.44474093840338</v>
      </c>
      <c r="W25" s="35">
        <f t="shared" si="10"/>
        <v>3.11318656882366</v>
      </c>
      <c r="X25" s="35">
        <f t="shared" si="11"/>
        <v>-2.964939589355867</v>
      </c>
      <c r="Y25" s="35">
        <f t="shared" si="12"/>
        <v>-6.374620117115113</v>
      </c>
      <c r="Z25" s="35">
        <f t="shared" si="13"/>
        <v>-5.78163219924394</v>
      </c>
    </row>
    <row r="26" spans="1:26" s="28" customFormat="1" ht="12">
      <c r="A26" s="1">
        <v>48022</v>
      </c>
      <c r="B26" s="28" t="s">
        <v>92</v>
      </c>
      <c r="C26" s="30">
        <v>14545</v>
      </c>
      <c r="D26" s="30">
        <v>87</v>
      </c>
      <c r="E26" s="30">
        <v>162</v>
      </c>
      <c r="F26" s="28">
        <f t="shared" si="0"/>
        <v>-75</v>
      </c>
      <c r="G26" s="30">
        <v>77</v>
      </c>
      <c r="H26" s="30">
        <v>509</v>
      </c>
      <c r="I26" s="30">
        <v>9</v>
      </c>
      <c r="J26" s="28">
        <f t="shared" si="1"/>
        <v>595</v>
      </c>
      <c r="K26" s="30">
        <v>29</v>
      </c>
      <c r="L26" s="30">
        <v>464</v>
      </c>
      <c r="M26" s="30">
        <v>42</v>
      </c>
      <c r="N26" s="28">
        <f t="shared" si="2"/>
        <v>535</v>
      </c>
      <c r="O26" s="28">
        <f t="shared" si="3"/>
        <v>60</v>
      </c>
      <c r="P26" s="28">
        <f t="shared" si="4"/>
        <v>-15</v>
      </c>
      <c r="Q26" s="30">
        <v>-33</v>
      </c>
      <c r="R26" s="28">
        <f t="shared" si="5"/>
        <v>14497</v>
      </c>
      <c r="S26" s="35">
        <f t="shared" si="6"/>
        <v>5.991322911645203</v>
      </c>
      <c r="T26" s="35">
        <f t="shared" si="7"/>
        <v>11.15625645616693</v>
      </c>
      <c r="U26" s="35">
        <f t="shared" si="8"/>
        <v>4.131946835617382</v>
      </c>
      <c r="V26" s="35">
        <f t="shared" si="9"/>
        <v>3.0989601267130364</v>
      </c>
      <c r="W26" s="35">
        <f t="shared" si="10"/>
        <v>3.3055574684939053</v>
      </c>
      <c r="X26" s="35">
        <f t="shared" si="11"/>
        <v>-2.2725707595895597</v>
      </c>
      <c r="Y26" s="35">
        <f t="shared" si="12"/>
        <v>-5.164933544521727</v>
      </c>
      <c r="Z26" s="35">
        <f t="shared" si="13"/>
        <v>-1.0329867089043454</v>
      </c>
    </row>
    <row r="27" spans="1:26" s="28" customFormat="1" ht="12">
      <c r="A27" s="1">
        <v>48024</v>
      </c>
      <c r="B27" s="28" t="s">
        <v>93</v>
      </c>
      <c r="C27" s="27">
        <v>19582</v>
      </c>
      <c r="D27" s="27">
        <v>126</v>
      </c>
      <c r="E27" s="27">
        <v>200</v>
      </c>
      <c r="F27" s="28">
        <f t="shared" si="0"/>
        <v>-74</v>
      </c>
      <c r="G27" s="27">
        <v>101</v>
      </c>
      <c r="H27" s="27">
        <v>617</v>
      </c>
      <c r="I27" s="27">
        <v>27</v>
      </c>
      <c r="J27" s="28">
        <f t="shared" si="1"/>
        <v>745</v>
      </c>
      <c r="K27" s="27">
        <v>37</v>
      </c>
      <c r="L27" s="27">
        <v>579</v>
      </c>
      <c r="M27" s="27">
        <v>174</v>
      </c>
      <c r="N27" s="28">
        <f t="shared" si="2"/>
        <v>790</v>
      </c>
      <c r="O27" s="28">
        <f t="shared" si="3"/>
        <v>-45</v>
      </c>
      <c r="P27" s="28">
        <f t="shared" si="4"/>
        <v>-119</v>
      </c>
      <c r="Q27" s="27">
        <v>351</v>
      </c>
      <c r="R27" s="28">
        <f t="shared" si="5"/>
        <v>19814</v>
      </c>
      <c r="S27" s="35">
        <f t="shared" si="6"/>
        <v>6.3965884861407245</v>
      </c>
      <c r="T27" s="35">
        <f t="shared" si="7"/>
        <v>10.15331505736623</v>
      </c>
      <c r="U27" s="35">
        <f t="shared" si="8"/>
        <v>-2.284495887907402</v>
      </c>
      <c r="V27" s="35">
        <f t="shared" si="9"/>
        <v>1.9291298608995837</v>
      </c>
      <c r="W27" s="35">
        <f t="shared" si="10"/>
        <v>3.2490608183571936</v>
      </c>
      <c r="X27" s="35">
        <f t="shared" si="11"/>
        <v>-7.462686567164179</v>
      </c>
      <c r="Y27" s="35">
        <f t="shared" si="12"/>
        <v>-3.756726571225505</v>
      </c>
      <c r="Z27" s="35">
        <f t="shared" si="13"/>
        <v>-6.041222459132907</v>
      </c>
    </row>
    <row r="28" spans="1:26" s="28" customFormat="1" ht="12">
      <c r="A28" s="1">
        <v>48025</v>
      </c>
      <c r="B28" s="28" t="s">
        <v>94</v>
      </c>
      <c r="C28" s="30">
        <v>1873</v>
      </c>
      <c r="D28" s="30">
        <v>10</v>
      </c>
      <c r="E28" s="30">
        <v>23</v>
      </c>
      <c r="F28" s="28">
        <f t="shared" si="0"/>
        <v>-13</v>
      </c>
      <c r="G28" s="30">
        <v>6</v>
      </c>
      <c r="H28" s="30">
        <v>68</v>
      </c>
      <c r="I28" s="30">
        <v>2</v>
      </c>
      <c r="J28" s="28">
        <f t="shared" si="1"/>
        <v>76</v>
      </c>
      <c r="K28" s="30">
        <v>4</v>
      </c>
      <c r="L28" s="30">
        <v>83</v>
      </c>
      <c r="M28" s="30">
        <v>11</v>
      </c>
      <c r="N28" s="28">
        <f t="shared" si="2"/>
        <v>98</v>
      </c>
      <c r="O28" s="28">
        <f t="shared" si="3"/>
        <v>-22</v>
      </c>
      <c r="P28" s="28">
        <f t="shared" si="4"/>
        <v>-35</v>
      </c>
      <c r="Q28" s="30">
        <v>-5</v>
      </c>
      <c r="R28" s="28">
        <f t="shared" si="5"/>
        <v>1833</v>
      </c>
      <c r="S28" s="35">
        <f t="shared" si="6"/>
        <v>5.396654074473826</v>
      </c>
      <c r="T28" s="35">
        <f t="shared" si="7"/>
        <v>12.4123043712898</v>
      </c>
      <c r="U28" s="35">
        <f t="shared" si="8"/>
        <v>-11.872638963842418</v>
      </c>
      <c r="V28" s="35">
        <f t="shared" si="9"/>
        <v>-8.094981111710739</v>
      </c>
      <c r="W28" s="35">
        <f t="shared" si="10"/>
        <v>1.0793308148947653</v>
      </c>
      <c r="X28" s="35">
        <f t="shared" si="11"/>
        <v>-4.856988667026443</v>
      </c>
      <c r="Y28" s="35">
        <f t="shared" si="12"/>
        <v>-7.0156502968159735</v>
      </c>
      <c r="Z28" s="35">
        <f t="shared" si="13"/>
        <v>-18.888289260658393</v>
      </c>
    </row>
    <row r="29" spans="1:26" s="28" customFormat="1" ht="12">
      <c r="A29" s="1">
        <v>48026</v>
      </c>
      <c r="B29" s="28" t="s">
        <v>95</v>
      </c>
      <c r="C29" s="27">
        <v>3029</v>
      </c>
      <c r="D29" s="27">
        <v>22</v>
      </c>
      <c r="E29" s="27">
        <v>53</v>
      </c>
      <c r="F29" s="28">
        <f t="shared" si="0"/>
        <v>-31</v>
      </c>
      <c r="G29" s="27">
        <v>18</v>
      </c>
      <c r="H29" s="27">
        <v>56</v>
      </c>
      <c r="I29" s="27">
        <v>0</v>
      </c>
      <c r="J29" s="28">
        <f t="shared" si="1"/>
        <v>74</v>
      </c>
      <c r="K29" s="27">
        <v>10</v>
      </c>
      <c r="L29" s="27">
        <v>78</v>
      </c>
      <c r="M29" s="27">
        <v>1</v>
      </c>
      <c r="N29" s="28">
        <f t="shared" si="2"/>
        <v>89</v>
      </c>
      <c r="O29" s="28">
        <f t="shared" si="3"/>
        <v>-15</v>
      </c>
      <c r="P29" s="28">
        <f t="shared" si="4"/>
        <v>-46</v>
      </c>
      <c r="Q29" s="27">
        <v>-29</v>
      </c>
      <c r="R29" s="28">
        <f t="shared" si="5"/>
        <v>2954</v>
      </c>
      <c r="S29" s="35">
        <f t="shared" si="6"/>
        <v>7.354170148754806</v>
      </c>
      <c r="T29" s="35">
        <f t="shared" si="7"/>
        <v>17.71686444927294</v>
      </c>
      <c r="U29" s="35">
        <f t="shared" si="8"/>
        <v>-5.014206919605549</v>
      </c>
      <c r="V29" s="35">
        <f t="shared" si="9"/>
        <v>-7.354170148754806</v>
      </c>
      <c r="W29" s="35">
        <f t="shared" si="10"/>
        <v>2.674243690456293</v>
      </c>
      <c r="X29" s="35">
        <f t="shared" si="11"/>
        <v>-0.33428046130703665</v>
      </c>
      <c r="Y29" s="35">
        <f t="shared" si="12"/>
        <v>-10.362694300518134</v>
      </c>
      <c r="Z29" s="35">
        <f t="shared" si="13"/>
        <v>-15.376901220123683</v>
      </c>
    </row>
    <row r="30" spans="1:26" s="28" customFormat="1" ht="12">
      <c r="A30" s="1">
        <v>48027</v>
      </c>
      <c r="B30" s="28" t="s">
        <v>96</v>
      </c>
      <c r="C30" s="30">
        <v>3555</v>
      </c>
      <c r="D30" s="30">
        <v>21</v>
      </c>
      <c r="E30" s="30">
        <v>61</v>
      </c>
      <c r="F30" s="28">
        <f t="shared" si="0"/>
        <v>-40</v>
      </c>
      <c r="G30" s="30">
        <v>16</v>
      </c>
      <c r="H30" s="30">
        <v>92</v>
      </c>
      <c r="I30" s="30">
        <v>5</v>
      </c>
      <c r="J30" s="28">
        <f t="shared" si="1"/>
        <v>113</v>
      </c>
      <c r="K30" s="30">
        <v>5</v>
      </c>
      <c r="L30" s="30">
        <v>79</v>
      </c>
      <c r="M30" s="30">
        <v>4</v>
      </c>
      <c r="N30" s="28">
        <f t="shared" si="2"/>
        <v>88</v>
      </c>
      <c r="O30" s="28">
        <f t="shared" si="3"/>
        <v>25</v>
      </c>
      <c r="P30" s="28">
        <f t="shared" si="4"/>
        <v>-15</v>
      </c>
      <c r="Q30" s="30">
        <v>-35</v>
      </c>
      <c r="R30" s="28">
        <f t="shared" si="5"/>
        <v>3505</v>
      </c>
      <c r="S30" s="35">
        <f t="shared" si="6"/>
        <v>5.94900849858357</v>
      </c>
      <c r="T30" s="35">
        <f t="shared" si="7"/>
        <v>17.280453257790366</v>
      </c>
      <c r="U30" s="35">
        <f t="shared" si="8"/>
        <v>7.0821529745042495</v>
      </c>
      <c r="V30" s="35">
        <f t="shared" si="9"/>
        <v>3.68271954674221</v>
      </c>
      <c r="W30" s="35">
        <f t="shared" si="10"/>
        <v>3.1161473087818696</v>
      </c>
      <c r="X30" s="35">
        <f t="shared" si="11"/>
        <v>0.28328611898017</v>
      </c>
      <c r="Y30" s="35">
        <f t="shared" si="12"/>
        <v>-11.3314447592068</v>
      </c>
      <c r="Z30" s="35">
        <f t="shared" si="13"/>
        <v>-4.24929178470255</v>
      </c>
    </row>
    <row r="31" spans="1:26" s="28" customFormat="1" ht="12">
      <c r="A31" s="1">
        <v>48028</v>
      </c>
      <c r="B31" s="28" t="s">
        <v>97</v>
      </c>
      <c r="C31" s="27">
        <v>14331</v>
      </c>
      <c r="D31" s="27">
        <v>91</v>
      </c>
      <c r="E31" s="27">
        <v>149</v>
      </c>
      <c r="F31" s="28">
        <f t="shared" si="0"/>
        <v>-58</v>
      </c>
      <c r="G31" s="27">
        <v>46</v>
      </c>
      <c r="H31" s="27">
        <v>487</v>
      </c>
      <c r="I31" s="27">
        <v>4</v>
      </c>
      <c r="J31" s="28">
        <f t="shared" si="1"/>
        <v>537</v>
      </c>
      <c r="K31" s="27">
        <v>18</v>
      </c>
      <c r="L31" s="27">
        <v>414</v>
      </c>
      <c r="M31" s="27">
        <v>23</v>
      </c>
      <c r="N31" s="28">
        <f t="shared" si="2"/>
        <v>455</v>
      </c>
      <c r="O31" s="28">
        <f t="shared" si="3"/>
        <v>82</v>
      </c>
      <c r="P31" s="28">
        <f t="shared" si="4"/>
        <v>24</v>
      </c>
      <c r="Q31" s="27">
        <v>-86</v>
      </c>
      <c r="R31" s="28">
        <f t="shared" si="5"/>
        <v>14269</v>
      </c>
      <c r="S31" s="35">
        <f t="shared" si="6"/>
        <v>6.363636363636364</v>
      </c>
      <c r="T31" s="35">
        <f t="shared" si="7"/>
        <v>10.41958041958042</v>
      </c>
      <c r="U31" s="35">
        <f t="shared" si="8"/>
        <v>5.734265734265735</v>
      </c>
      <c r="V31" s="35">
        <f t="shared" si="9"/>
        <v>5.104895104895105</v>
      </c>
      <c r="W31" s="35">
        <f t="shared" si="10"/>
        <v>1.9580419580419581</v>
      </c>
      <c r="X31" s="35">
        <f t="shared" si="11"/>
        <v>-1.3286713286713288</v>
      </c>
      <c r="Y31" s="35">
        <f t="shared" si="12"/>
        <v>-4.055944055944057</v>
      </c>
      <c r="Z31" s="35">
        <f t="shared" si="13"/>
        <v>1.6783216783216783</v>
      </c>
    </row>
    <row r="32" spans="1:26" s="28" customFormat="1" ht="12">
      <c r="A32" s="1">
        <v>48030</v>
      </c>
      <c r="B32" s="28" t="s">
        <v>98</v>
      </c>
      <c r="C32" s="30">
        <v>13280</v>
      </c>
      <c r="D32" s="30">
        <v>75</v>
      </c>
      <c r="E32" s="30">
        <v>148</v>
      </c>
      <c r="F32" s="28">
        <f t="shared" si="0"/>
        <v>-73</v>
      </c>
      <c r="G32" s="30">
        <v>67</v>
      </c>
      <c r="H32" s="30">
        <v>363</v>
      </c>
      <c r="I32" s="30">
        <v>3</v>
      </c>
      <c r="J32" s="28">
        <f t="shared" si="1"/>
        <v>433</v>
      </c>
      <c r="K32" s="30">
        <v>27</v>
      </c>
      <c r="L32" s="30">
        <v>396</v>
      </c>
      <c r="M32" s="30">
        <v>25</v>
      </c>
      <c r="N32" s="28">
        <f t="shared" si="2"/>
        <v>448</v>
      </c>
      <c r="O32" s="28">
        <f t="shared" si="3"/>
        <v>-15</v>
      </c>
      <c r="P32" s="28">
        <f t="shared" si="4"/>
        <v>-88</v>
      </c>
      <c r="Q32" s="30">
        <v>50</v>
      </c>
      <c r="R32" s="28">
        <f t="shared" si="5"/>
        <v>13242</v>
      </c>
      <c r="S32" s="35">
        <f t="shared" si="6"/>
        <v>5.655682075258276</v>
      </c>
      <c r="T32" s="35">
        <f t="shared" si="7"/>
        <v>11.160545961842999</v>
      </c>
      <c r="U32" s="35">
        <f t="shared" si="8"/>
        <v>-1.1311364150516552</v>
      </c>
      <c r="V32" s="35">
        <f t="shared" si="9"/>
        <v>-2.4885001131136417</v>
      </c>
      <c r="W32" s="35">
        <f t="shared" si="10"/>
        <v>3.0163637734710806</v>
      </c>
      <c r="X32" s="35">
        <f t="shared" si="11"/>
        <v>-1.6590000754090943</v>
      </c>
      <c r="Y32" s="35">
        <f t="shared" si="12"/>
        <v>-5.5048638865847215</v>
      </c>
      <c r="Z32" s="35">
        <f t="shared" si="13"/>
        <v>-6.636000301636377</v>
      </c>
    </row>
    <row r="33" spans="1:26" s="28" customFormat="1" ht="12">
      <c r="A33" s="1">
        <v>48031</v>
      </c>
      <c r="B33" s="28" t="s">
        <v>99</v>
      </c>
      <c r="C33" s="27">
        <v>1125</v>
      </c>
      <c r="D33" s="27">
        <v>8</v>
      </c>
      <c r="E33" s="27">
        <v>11</v>
      </c>
      <c r="F33" s="28">
        <f t="shared" si="0"/>
        <v>-3</v>
      </c>
      <c r="G33" s="27">
        <v>4</v>
      </c>
      <c r="H33" s="27">
        <v>19</v>
      </c>
      <c r="I33" s="27">
        <v>0</v>
      </c>
      <c r="J33" s="28">
        <f t="shared" si="1"/>
        <v>23</v>
      </c>
      <c r="K33" s="27">
        <v>4</v>
      </c>
      <c r="L33" s="27">
        <v>19</v>
      </c>
      <c r="M33" s="27">
        <v>1</v>
      </c>
      <c r="N33" s="28">
        <f t="shared" si="2"/>
        <v>24</v>
      </c>
      <c r="O33" s="28">
        <f t="shared" si="3"/>
        <v>-1</v>
      </c>
      <c r="P33" s="28">
        <f t="shared" si="4"/>
        <v>-4</v>
      </c>
      <c r="Q33" s="27">
        <v>-10</v>
      </c>
      <c r="R33" s="28">
        <f t="shared" si="5"/>
        <v>1111</v>
      </c>
      <c r="S33" s="35">
        <f t="shared" si="6"/>
        <v>7.155635062611807</v>
      </c>
      <c r="T33" s="35">
        <f t="shared" si="7"/>
        <v>9.838998211091235</v>
      </c>
      <c r="U33" s="35">
        <f t="shared" si="8"/>
        <v>-0.8944543828264758</v>
      </c>
      <c r="V33" s="35">
        <f t="shared" si="9"/>
        <v>0</v>
      </c>
      <c r="W33" s="35">
        <f t="shared" si="10"/>
        <v>0</v>
      </c>
      <c r="X33" s="35">
        <f t="shared" si="11"/>
        <v>-0.8944543828264758</v>
      </c>
      <c r="Y33" s="35">
        <f t="shared" si="12"/>
        <v>-2.6833631484794274</v>
      </c>
      <c r="Z33" s="35">
        <f t="shared" si="13"/>
        <v>-3.5778175313059033</v>
      </c>
    </row>
    <row r="34" spans="1:26" s="28" customFormat="1" ht="12">
      <c r="A34" s="1">
        <v>48032</v>
      </c>
      <c r="B34" s="28" t="s">
        <v>100</v>
      </c>
      <c r="C34" s="30">
        <v>7683</v>
      </c>
      <c r="D34" s="30">
        <v>51</v>
      </c>
      <c r="E34" s="30">
        <v>110</v>
      </c>
      <c r="F34" s="28">
        <f t="shared" si="0"/>
        <v>-59</v>
      </c>
      <c r="G34" s="30">
        <v>21</v>
      </c>
      <c r="H34" s="30">
        <v>277</v>
      </c>
      <c r="I34" s="30">
        <v>5</v>
      </c>
      <c r="J34" s="28">
        <f t="shared" si="1"/>
        <v>303</v>
      </c>
      <c r="K34" s="30">
        <v>16</v>
      </c>
      <c r="L34" s="30">
        <v>215</v>
      </c>
      <c r="M34" s="30">
        <v>15</v>
      </c>
      <c r="N34" s="28">
        <f t="shared" si="2"/>
        <v>246</v>
      </c>
      <c r="O34" s="28">
        <f t="shared" si="3"/>
        <v>57</v>
      </c>
      <c r="P34" s="28">
        <f t="shared" si="4"/>
        <v>-2</v>
      </c>
      <c r="Q34" s="30">
        <v>32</v>
      </c>
      <c r="R34" s="28">
        <f t="shared" si="5"/>
        <v>7713</v>
      </c>
      <c r="S34" s="35">
        <f t="shared" si="6"/>
        <v>6.625097427903351</v>
      </c>
      <c r="T34" s="35">
        <f t="shared" si="7"/>
        <v>14.289425824889582</v>
      </c>
      <c r="U34" s="35">
        <f t="shared" si="8"/>
        <v>7.404520654715511</v>
      </c>
      <c r="V34" s="35">
        <f t="shared" si="9"/>
        <v>8.05404001039231</v>
      </c>
      <c r="W34" s="35">
        <f t="shared" si="10"/>
        <v>0.6495193556767992</v>
      </c>
      <c r="X34" s="35">
        <f t="shared" si="11"/>
        <v>-1.2990387113535984</v>
      </c>
      <c r="Y34" s="35">
        <f t="shared" si="12"/>
        <v>-7.66432839698623</v>
      </c>
      <c r="Z34" s="35">
        <f t="shared" si="13"/>
        <v>-0.2598077422707197</v>
      </c>
    </row>
    <row r="35" spans="1:26" s="28" customFormat="1" ht="12">
      <c r="A35" s="1">
        <v>48033</v>
      </c>
      <c r="B35" s="28" t="s">
        <v>101</v>
      </c>
      <c r="C35" s="27">
        <v>20480</v>
      </c>
      <c r="D35" s="27">
        <v>127</v>
      </c>
      <c r="E35" s="27">
        <v>298</v>
      </c>
      <c r="F35" s="28">
        <f t="shared" si="0"/>
        <v>-171</v>
      </c>
      <c r="G35" s="27">
        <v>109</v>
      </c>
      <c r="H35" s="27">
        <v>662</v>
      </c>
      <c r="I35" s="27">
        <v>2</v>
      </c>
      <c r="J35" s="28">
        <f t="shared" si="1"/>
        <v>773</v>
      </c>
      <c r="K35" s="27">
        <v>32</v>
      </c>
      <c r="L35" s="27">
        <v>593</v>
      </c>
      <c r="M35" s="27">
        <v>32</v>
      </c>
      <c r="N35" s="28">
        <f t="shared" si="2"/>
        <v>657</v>
      </c>
      <c r="O35" s="28">
        <f t="shared" si="3"/>
        <v>116</v>
      </c>
      <c r="P35" s="28">
        <f t="shared" si="4"/>
        <v>-55</v>
      </c>
      <c r="Q35" s="27">
        <v>52</v>
      </c>
      <c r="R35" s="28">
        <f t="shared" si="5"/>
        <v>20477</v>
      </c>
      <c r="S35" s="35">
        <f t="shared" si="6"/>
        <v>6.201626095661304</v>
      </c>
      <c r="T35" s="35">
        <f t="shared" si="7"/>
        <v>14.551847059110775</v>
      </c>
      <c r="U35" s="35">
        <f t="shared" si="8"/>
        <v>5.6644773787142615</v>
      </c>
      <c r="V35" s="35">
        <f t="shared" si="9"/>
        <v>3.3693874063041727</v>
      </c>
      <c r="W35" s="35">
        <f t="shared" si="10"/>
        <v>3.7600410186292943</v>
      </c>
      <c r="X35" s="35">
        <f t="shared" si="11"/>
        <v>-1.4649510462192055</v>
      </c>
      <c r="Y35" s="35">
        <f t="shared" si="12"/>
        <v>-8.350220963449472</v>
      </c>
      <c r="Z35" s="35">
        <f t="shared" si="13"/>
        <v>-2.68574358473521</v>
      </c>
    </row>
    <row r="36" spans="1:26" s="28" customFormat="1" ht="12">
      <c r="A36" s="1">
        <v>48035</v>
      </c>
      <c r="B36" s="28" t="s">
        <v>102</v>
      </c>
      <c r="C36" s="30">
        <v>16618</v>
      </c>
      <c r="D36" s="30">
        <v>90</v>
      </c>
      <c r="E36" s="30">
        <v>195</v>
      </c>
      <c r="F36" s="28">
        <f t="shared" si="0"/>
        <v>-105</v>
      </c>
      <c r="G36" s="30">
        <v>75</v>
      </c>
      <c r="H36" s="30">
        <v>527</v>
      </c>
      <c r="I36" s="30">
        <v>2</v>
      </c>
      <c r="J36" s="28">
        <f t="shared" si="1"/>
        <v>604</v>
      </c>
      <c r="K36" s="30">
        <v>37</v>
      </c>
      <c r="L36" s="30">
        <v>457</v>
      </c>
      <c r="M36" s="30">
        <v>34</v>
      </c>
      <c r="N36" s="28">
        <f t="shared" si="2"/>
        <v>528</v>
      </c>
      <c r="O36" s="28">
        <f t="shared" si="3"/>
        <v>76</v>
      </c>
      <c r="P36" s="28">
        <f t="shared" si="4"/>
        <v>-29</v>
      </c>
      <c r="Q36" s="30">
        <v>-55</v>
      </c>
      <c r="R36" s="28">
        <f t="shared" si="5"/>
        <v>16534</v>
      </c>
      <c r="S36" s="35">
        <f t="shared" si="6"/>
        <v>5.42953667953668</v>
      </c>
      <c r="T36" s="35">
        <f t="shared" si="7"/>
        <v>11.76399613899614</v>
      </c>
      <c r="U36" s="35">
        <f t="shared" si="8"/>
        <v>4.584942084942085</v>
      </c>
      <c r="V36" s="35">
        <f t="shared" si="9"/>
        <v>4.222972972972973</v>
      </c>
      <c r="W36" s="35">
        <f t="shared" si="10"/>
        <v>2.2924710424710426</v>
      </c>
      <c r="X36" s="35">
        <f t="shared" si="11"/>
        <v>-1.9305019305019306</v>
      </c>
      <c r="Y36" s="35">
        <f t="shared" si="12"/>
        <v>-6.33445945945946</v>
      </c>
      <c r="Z36" s="35">
        <f t="shared" si="13"/>
        <v>-1.7495173745173744</v>
      </c>
    </row>
    <row r="37" spans="1:26" s="28" customFormat="1" ht="12">
      <c r="A37" s="1">
        <v>48036</v>
      </c>
      <c r="B37" s="28" t="s">
        <v>103</v>
      </c>
      <c r="C37" s="27">
        <v>8628</v>
      </c>
      <c r="D37" s="27">
        <v>48</v>
      </c>
      <c r="E37" s="27">
        <v>80</v>
      </c>
      <c r="F37" s="28">
        <f t="shared" si="0"/>
        <v>-32</v>
      </c>
      <c r="G37" s="27">
        <v>33</v>
      </c>
      <c r="H37" s="27">
        <v>390</v>
      </c>
      <c r="I37" s="27">
        <v>4</v>
      </c>
      <c r="J37" s="28">
        <f t="shared" si="1"/>
        <v>427</v>
      </c>
      <c r="K37" s="27">
        <v>13</v>
      </c>
      <c r="L37" s="27">
        <v>306</v>
      </c>
      <c r="M37" s="27">
        <v>27</v>
      </c>
      <c r="N37" s="28">
        <f t="shared" si="2"/>
        <v>346</v>
      </c>
      <c r="O37" s="28">
        <f t="shared" si="3"/>
        <v>81</v>
      </c>
      <c r="P37" s="28">
        <f t="shared" si="4"/>
        <v>49</v>
      </c>
      <c r="Q37" s="27">
        <v>-62</v>
      </c>
      <c r="R37" s="28">
        <f t="shared" si="5"/>
        <v>8615</v>
      </c>
      <c r="S37" s="35">
        <f t="shared" si="6"/>
        <v>5.567476657194224</v>
      </c>
      <c r="T37" s="35">
        <f t="shared" si="7"/>
        <v>9.279127761990374</v>
      </c>
      <c r="U37" s="35">
        <f t="shared" si="8"/>
        <v>9.395116859015253</v>
      </c>
      <c r="V37" s="35">
        <f t="shared" si="9"/>
        <v>9.74308415008989</v>
      </c>
      <c r="W37" s="35">
        <f t="shared" si="10"/>
        <v>2.3197819404975935</v>
      </c>
      <c r="X37" s="35">
        <f t="shared" si="11"/>
        <v>-2.667749231572232</v>
      </c>
      <c r="Y37" s="35">
        <f t="shared" si="12"/>
        <v>-3.711651104796149</v>
      </c>
      <c r="Z37" s="35">
        <f t="shared" si="13"/>
        <v>5.683465754219103</v>
      </c>
    </row>
    <row r="38" spans="1:26" s="28" customFormat="1" ht="12">
      <c r="A38" s="1">
        <v>48037</v>
      </c>
      <c r="B38" s="28" t="s">
        <v>104</v>
      </c>
      <c r="C38" s="30">
        <v>7240</v>
      </c>
      <c r="D38" s="30">
        <v>40</v>
      </c>
      <c r="E38" s="30">
        <v>89</v>
      </c>
      <c r="F38" s="28">
        <f t="shared" si="0"/>
        <v>-49</v>
      </c>
      <c r="G38" s="30">
        <v>30</v>
      </c>
      <c r="H38" s="30">
        <v>217</v>
      </c>
      <c r="I38" s="30">
        <v>4</v>
      </c>
      <c r="J38" s="28">
        <f t="shared" si="1"/>
        <v>251</v>
      </c>
      <c r="K38" s="30">
        <v>16</v>
      </c>
      <c r="L38" s="30">
        <v>248</v>
      </c>
      <c r="M38" s="30">
        <v>13</v>
      </c>
      <c r="N38" s="28">
        <f t="shared" si="2"/>
        <v>277</v>
      </c>
      <c r="O38" s="28">
        <f t="shared" si="3"/>
        <v>-26</v>
      </c>
      <c r="P38" s="28">
        <f t="shared" si="4"/>
        <v>-75</v>
      </c>
      <c r="Q38" s="30">
        <v>0</v>
      </c>
      <c r="R38" s="28">
        <f t="shared" si="5"/>
        <v>7165</v>
      </c>
      <c r="S38" s="35">
        <f t="shared" si="6"/>
        <v>5.553627212773343</v>
      </c>
      <c r="T38" s="35">
        <f t="shared" si="7"/>
        <v>12.356820548420687</v>
      </c>
      <c r="U38" s="35">
        <f t="shared" si="8"/>
        <v>-3.609857688302673</v>
      </c>
      <c r="V38" s="35">
        <f t="shared" si="9"/>
        <v>-4.30406108989934</v>
      </c>
      <c r="W38" s="35">
        <f t="shared" si="10"/>
        <v>1.9437695244706699</v>
      </c>
      <c r="X38" s="35">
        <f t="shared" si="11"/>
        <v>-1.249566122874002</v>
      </c>
      <c r="Y38" s="35">
        <f t="shared" si="12"/>
        <v>-6.803193335647345</v>
      </c>
      <c r="Z38" s="35">
        <f t="shared" si="13"/>
        <v>-10.413051023950016</v>
      </c>
    </row>
    <row r="39" spans="1:26" s="28" customFormat="1" ht="12">
      <c r="A39" s="1">
        <v>48038</v>
      </c>
      <c r="B39" s="28" t="s">
        <v>105</v>
      </c>
      <c r="C39" s="27">
        <v>16827</v>
      </c>
      <c r="D39" s="27">
        <v>98</v>
      </c>
      <c r="E39" s="27">
        <v>219</v>
      </c>
      <c r="F39" s="28">
        <f t="shared" si="0"/>
        <v>-121</v>
      </c>
      <c r="G39" s="27">
        <v>59</v>
      </c>
      <c r="H39" s="27">
        <v>432</v>
      </c>
      <c r="I39" s="27">
        <v>7</v>
      </c>
      <c r="J39" s="28">
        <f t="shared" si="1"/>
        <v>498</v>
      </c>
      <c r="K39" s="27">
        <v>39</v>
      </c>
      <c r="L39" s="27">
        <v>339</v>
      </c>
      <c r="M39" s="27">
        <v>81</v>
      </c>
      <c r="N39" s="28">
        <f t="shared" si="2"/>
        <v>459</v>
      </c>
      <c r="O39" s="28">
        <f t="shared" si="3"/>
        <v>39</v>
      </c>
      <c r="P39" s="28">
        <f t="shared" si="4"/>
        <v>-82</v>
      </c>
      <c r="Q39" s="27">
        <v>-55</v>
      </c>
      <c r="R39" s="28">
        <f t="shared" si="5"/>
        <v>16690</v>
      </c>
      <c r="S39" s="35">
        <f t="shared" si="6"/>
        <v>5.847778739147299</v>
      </c>
      <c r="T39" s="35">
        <f t="shared" si="7"/>
        <v>13.067995345645494</v>
      </c>
      <c r="U39" s="35">
        <f t="shared" si="8"/>
        <v>2.327177253334129</v>
      </c>
      <c r="V39" s="35">
        <f t="shared" si="9"/>
        <v>5.549422681027538</v>
      </c>
      <c r="W39" s="35">
        <f t="shared" si="10"/>
        <v>1.1934242324790405</v>
      </c>
      <c r="X39" s="35">
        <f t="shared" si="11"/>
        <v>-4.41566966017245</v>
      </c>
      <c r="Y39" s="35">
        <f t="shared" si="12"/>
        <v>-7.220216606498195</v>
      </c>
      <c r="Z39" s="35">
        <f t="shared" si="13"/>
        <v>-4.893039353164066</v>
      </c>
    </row>
    <row r="40" spans="1:26" s="28" customFormat="1" ht="12">
      <c r="A40" s="1">
        <v>48039</v>
      </c>
      <c r="B40" s="28" t="s">
        <v>106</v>
      </c>
      <c r="C40" s="30">
        <v>1098</v>
      </c>
      <c r="D40" s="30">
        <v>1</v>
      </c>
      <c r="E40" s="30">
        <v>27</v>
      </c>
      <c r="F40" s="28">
        <f t="shared" si="0"/>
        <v>-26</v>
      </c>
      <c r="G40" s="30">
        <v>10</v>
      </c>
      <c r="H40" s="30">
        <v>37</v>
      </c>
      <c r="I40" s="30">
        <v>3</v>
      </c>
      <c r="J40" s="28">
        <f t="shared" si="1"/>
        <v>50</v>
      </c>
      <c r="K40" s="30">
        <v>3</v>
      </c>
      <c r="L40" s="30">
        <v>30</v>
      </c>
      <c r="M40" s="30">
        <v>2</v>
      </c>
      <c r="N40" s="28">
        <f t="shared" si="2"/>
        <v>35</v>
      </c>
      <c r="O40" s="28">
        <f t="shared" si="3"/>
        <v>15</v>
      </c>
      <c r="P40" s="28">
        <f t="shared" si="4"/>
        <v>-11</v>
      </c>
      <c r="Q40" s="30">
        <v>-20</v>
      </c>
      <c r="R40" s="28">
        <f t="shared" si="5"/>
        <v>1067</v>
      </c>
      <c r="S40" s="35">
        <f t="shared" si="6"/>
        <v>0.9237875288683602</v>
      </c>
      <c r="T40" s="35">
        <f t="shared" si="7"/>
        <v>24.942263279445726</v>
      </c>
      <c r="U40" s="35">
        <f t="shared" si="8"/>
        <v>13.856812933025404</v>
      </c>
      <c r="V40" s="35">
        <f t="shared" si="9"/>
        <v>6.466512702078522</v>
      </c>
      <c r="W40" s="35">
        <f t="shared" si="10"/>
        <v>6.466512702078522</v>
      </c>
      <c r="X40" s="35">
        <f t="shared" si="11"/>
        <v>0.9237875288683602</v>
      </c>
      <c r="Y40" s="35">
        <f t="shared" si="12"/>
        <v>-24.01847575057737</v>
      </c>
      <c r="Z40" s="35">
        <f t="shared" si="13"/>
        <v>-10.161662817551964</v>
      </c>
    </row>
    <row r="41" spans="1:26" s="28" customFormat="1" ht="12">
      <c r="A41" s="1">
        <v>48041</v>
      </c>
      <c r="B41" s="28" t="s">
        <v>107</v>
      </c>
      <c r="C41" s="27">
        <v>51043</v>
      </c>
      <c r="D41" s="27">
        <v>282</v>
      </c>
      <c r="E41" s="27">
        <v>699</v>
      </c>
      <c r="F41" s="28">
        <f t="shared" si="0"/>
        <v>-417</v>
      </c>
      <c r="G41" s="27">
        <v>221</v>
      </c>
      <c r="H41" s="27">
        <v>1272</v>
      </c>
      <c r="I41" s="27">
        <v>35</v>
      </c>
      <c r="J41" s="28">
        <f t="shared" si="1"/>
        <v>1528</v>
      </c>
      <c r="K41" s="27">
        <v>59</v>
      </c>
      <c r="L41" s="27">
        <v>1313</v>
      </c>
      <c r="M41" s="27">
        <v>154</v>
      </c>
      <c r="N41" s="28">
        <f t="shared" si="2"/>
        <v>1526</v>
      </c>
      <c r="O41" s="28">
        <f t="shared" si="3"/>
        <v>2</v>
      </c>
      <c r="P41" s="28">
        <f t="shared" si="4"/>
        <v>-415</v>
      </c>
      <c r="Q41" s="27">
        <v>-168</v>
      </c>
      <c r="R41" s="28">
        <f t="shared" si="5"/>
        <v>50460</v>
      </c>
      <c r="S41" s="35">
        <f t="shared" si="6"/>
        <v>5.55648601519167</v>
      </c>
      <c r="T41" s="35">
        <f t="shared" si="7"/>
        <v>13.772991931272967</v>
      </c>
      <c r="U41" s="35">
        <f t="shared" si="8"/>
        <v>0.03940770223540191</v>
      </c>
      <c r="V41" s="35">
        <f t="shared" si="9"/>
        <v>-0.8078578958257392</v>
      </c>
      <c r="W41" s="35">
        <f t="shared" si="10"/>
        <v>3.1920238810675547</v>
      </c>
      <c r="X41" s="35">
        <f t="shared" si="11"/>
        <v>-2.3447582830064135</v>
      </c>
      <c r="Y41" s="35">
        <f t="shared" si="12"/>
        <v>-8.216505916081298</v>
      </c>
      <c r="Z41" s="35">
        <f t="shared" si="13"/>
        <v>-8.177098213845897</v>
      </c>
    </row>
    <row r="42" spans="1:26" s="28" customFormat="1" ht="12">
      <c r="A42" s="1">
        <v>48053</v>
      </c>
      <c r="B42" s="28" t="s">
        <v>108</v>
      </c>
      <c r="C42" s="30">
        <v>12197</v>
      </c>
      <c r="D42" s="30">
        <v>80</v>
      </c>
      <c r="E42" s="30">
        <v>138</v>
      </c>
      <c r="F42" s="28">
        <f t="shared" si="0"/>
        <v>-58</v>
      </c>
      <c r="G42" s="30">
        <v>42</v>
      </c>
      <c r="H42" s="30">
        <v>281</v>
      </c>
      <c r="I42" s="30">
        <v>3</v>
      </c>
      <c r="J42" s="28">
        <f t="shared" si="1"/>
        <v>326</v>
      </c>
      <c r="K42" s="30">
        <v>31</v>
      </c>
      <c r="L42" s="30">
        <v>294</v>
      </c>
      <c r="M42" s="30">
        <v>32</v>
      </c>
      <c r="N42" s="28">
        <f t="shared" si="2"/>
        <v>357</v>
      </c>
      <c r="O42" s="28">
        <f t="shared" si="3"/>
        <v>-31</v>
      </c>
      <c r="P42" s="28">
        <f t="shared" si="4"/>
        <v>-89</v>
      </c>
      <c r="Q42" s="30">
        <v>-37</v>
      </c>
      <c r="R42" s="28">
        <f t="shared" si="5"/>
        <v>12071</v>
      </c>
      <c r="S42" s="35">
        <f t="shared" si="6"/>
        <v>6.593044338223175</v>
      </c>
      <c r="T42" s="35">
        <f t="shared" si="7"/>
        <v>11.373001483434976</v>
      </c>
      <c r="U42" s="35">
        <f t="shared" si="8"/>
        <v>-2.55480468106148</v>
      </c>
      <c r="V42" s="35">
        <f t="shared" si="9"/>
        <v>-1.0713697049612658</v>
      </c>
      <c r="W42" s="35">
        <f t="shared" si="10"/>
        <v>0.9065435965056865</v>
      </c>
      <c r="X42" s="35">
        <f t="shared" si="11"/>
        <v>-2.3899785726059006</v>
      </c>
      <c r="Y42" s="35">
        <f t="shared" si="12"/>
        <v>-4.779957145211801</v>
      </c>
      <c r="Z42" s="35">
        <f t="shared" si="13"/>
        <v>-7.334761826273282</v>
      </c>
    </row>
    <row r="43" spans="1:26" s="28" customFormat="1" ht="12">
      <c r="A43" s="1">
        <v>48043</v>
      </c>
      <c r="B43" s="28" t="s">
        <v>109</v>
      </c>
      <c r="C43" s="27">
        <v>48964</v>
      </c>
      <c r="D43" s="27">
        <v>313</v>
      </c>
      <c r="E43" s="27">
        <v>643</v>
      </c>
      <c r="F43" s="28">
        <f t="shared" si="0"/>
        <v>-330</v>
      </c>
      <c r="G43" s="27">
        <v>212</v>
      </c>
      <c r="H43" s="27">
        <v>1534</v>
      </c>
      <c r="I43" s="27">
        <v>40</v>
      </c>
      <c r="J43" s="28">
        <f t="shared" si="1"/>
        <v>1786</v>
      </c>
      <c r="K43" s="27">
        <v>59</v>
      </c>
      <c r="L43" s="27">
        <v>1328</v>
      </c>
      <c r="M43" s="27">
        <v>234</v>
      </c>
      <c r="N43" s="28">
        <f t="shared" si="2"/>
        <v>1621</v>
      </c>
      <c r="O43" s="28">
        <f t="shared" si="3"/>
        <v>165</v>
      </c>
      <c r="P43" s="28">
        <f t="shared" si="4"/>
        <v>-165</v>
      </c>
      <c r="Q43" s="27">
        <v>516</v>
      </c>
      <c r="R43" s="28">
        <f t="shared" si="5"/>
        <v>49315</v>
      </c>
      <c r="S43" s="35">
        <f t="shared" si="6"/>
        <v>6.369621180516693</v>
      </c>
      <c r="T43" s="35">
        <f t="shared" si="7"/>
        <v>13.085196227067836</v>
      </c>
      <c r="U43" s="35">
        <f t="shared" si="8"/>
        <v>3.3577875232755727</v>
      </c>
      <c r="V43" s="35">
        <f t="shared" si="9"/>
        <v>4.192146847241018</v>
      </c>
      <c r="W43" s="35">
        <f t="shared" si="10"/>
        <v>3.1135847943100763</v>
      </c>
      <c r="X43" s="35">
        <f t="shared" si="11"/>
        <v>-3.9479441182755215</v>
      </c>
      <c r="Y43" s="35">
        <f t="shared" si="12"/>
        <v>-6.7155750465511455</v>
      </c>
      <c r="Z43" s="35">
        <f t="shared" si="13"/>
        <v>-3.3577875232755727</v>
      </c>
    </row>
    <row r="44" spans="1:26" s="28" customFormat="1" ht="12">
      <c r="A44" s="1">
        <v>48044</v>
      </c>
      <c r="B44" s="28" t="s">
        <v>110</v>
      </c>
      <c r="C44" s="30">
        <v>18569</v>
      </c>
      <c r="D44" s="30">
        <v>134</v>
      </c>
      <c r="E44" s="30">
        <v>215</v>
      </c>
      <c r="F44" s="28">
        <f t="shared" si="0"/>
        <v>-81</v>
      </c>
      <c r="G44" s="30">
        <v>83</v>
      </c>
      <c r="H44" s="30">
        <v>656</v>
      </c>
      <c r="I44" s="30">
        <v>50</v>
      </c>
      <c r="J44" s="28">
        <f t="shared" si="1"/>
        <v>789</v>
      </c>
      <c r="K44" s="30">
        <v>30</v>
      </c>
      <c r="L44" s="30">
        <v>640</v>
      </c>
      <c r="M44" s="30">
        <v>84</v>
      </c>
      <c r="N44" s="28">
        <f t="shared" si="2"/>
        <v>754</v>
      </c>
      <c r="O44" s="28">
        <f t="shared" si="3"/>
        <v>35</v>
      </c>
      <c r="P44" s="28">
        <f t="shared" si="4"/>
        <v>-46</v>
      </c>
      <c r="Q44" s="30">
        <v>688</v>
      </c>
      <c r="R44" s="28">
        <f t="shared" si="5"/>
        <v>19211</v>
      </c>
      <c r="S44" s="35">
        <f t="shared" si="6"/>
        <v>7.093700370566437</v>
      </c>
      <c r="T44" s="35">
        <f t="shared" si="7"/>
        <v>11.381683430386447</v>
      </c>
      <c r="U44" s="35">
        <f t="shared" si="8"/>
        <v>1.8528321863419799</v>
      </c>
      <c r="V44" s="35">
        <f t="shared" si="9"/>
        <v>0.8470089994706194</v>
      </c>
      <c r="W44" s="35">
        <f t="shared" si="10"/>
        <v>2.8057173107464264</v>
      </c>
      <c r="X44" s="35">
        <f t="shared" si="11"/>
        <v>-1.7998941238750663</v>
      </c>
      <c r="Y44" s="35">
        <f t="shared" si="12"/>
        <v>-4.287983059820011</v>
      </c>
      <c r="Z44" s="35">
        <f t="shared" si="13"/>
        <v>-2.435150873478031</v>
      </c>
    </row>
    <row r="45" spans="1:26" s="28" customFormat="1" ht="12">
      <c r="A45" s="1">
        <v>48046</v>
      </c>
      <c r="B45" s="28" t="s">
        <v>111</v>
      </c>
      <c r="C45" s="27">
        <v>5247</v>
      </c>
      <c r="D45" s="27">
        <v>39</v>
      </c>
      <c r="E45" s="27">
        <v>59</v>
      </c>
      <c r="F45" s="28">
        <f t="shared" si="0"/>
        <v>-20</v>
      </c>
      <c r="G45" s="27">
        <v>28</v>
      </c>
      <c r="H45" s="27">
        <v>185</v>
      </c>
      <c r="I45" s="27">
        <v>17</v>
      </c>
      <c r="J45" s="28">
        <f t="shared" si="1"/>
        <v>230</v>
      </c>
      <c r="K45" s="27">
        <v>26</v>
      </c>
      <c r="L45" s="27">
        <v>202</v>
      </c>
      <c r="M45" s="27">
        <v>3</v>
      </c>
      <c r="N45" s="28">
        <f t="shared" si="2"/>
        <v>231</v>
      </c>
      <c r="O45" s="28">
        <f t="shared" si="3"/>
        <v>-1</v>
      </c>
      <c r="P45" s="28">
        <f t="shared" si="4"/>
        <v>-21</v>
      </c>
      <c r="Q45" s="27">
        <v>-39</v>
      </c>
      <c r="R45" s="28">
        <f t="shared" si="5"/>
        <v>5187</v>
      </c>
      <c r="S45" s="35">
        <f t="shared" si="6"/>
        <v>7.475560667050029</v>
      </c>
      <c r="T45" s="35">
        <f t="shared" si="7"/>
        <v>11.30918152194748</v>
      </c>
      <c r="U45" s="35">
        <f t="shared" si="8"/>
        <v>-0.19168104274487252</v>
      </c>
      <c r="V45" s="35">
        <f t="shared" si="9"/>
        <v>-3.2585777266628333</v>
      </c>
      <c r="W45" s="35">
        <f t="shared" si="10"/>
        <v>0.38336208548974504</v>
      </c>
      <c r="X45" s="35">
        <f t="shared" si="11"/>
        <v>2.6835345984282153</v>
      </c>
      <c r="Y45" s="35">
        <f t="shared" si="12"/>
        <v>-3.833620854897451</v>
      </c>
      <c r="Z45" s="35">
        <f t="shared" si="13"/>
        <v>-4.025301897642324</v>
      </c>
    </row>
    <row r="46" spans="1:26" s="28" customFormat="1" ht="12">
      <c r="A46" s="1">
        <v>48049</v>
      </c>
      <c r="B46" s="28" t="s">
        <v>112</v>
      </c>
      <c r="C46" s="30">
        <v>8051</v>
      </c>
      <c r="D46" s="30">
        <v>38</v>
      </c>
      <c r="E46" s="30">
        <v>81</v>
      </c>
      <c r="F46" s="28">
        <f t="shared" si="0"/>
        <v>-43</v>
      </c>
      <c r="G46" s="30">
        <v>40</v>
      </c>
      <c r="H46" s="30">
        <v>208</v>
      </c>
      <c r="I46" s="30">
        <v>3</v>
      </c>
      <c r="J46" s="28">
        <f t="shared" si="1"/>
        <v>251</v>
      </c>
      <c r="K46" s="30">
        <v>28</v>
      </c>
      <c r="L46" s="30">
        <v>230</v>
      </c>
      <c r="M46" s="30">
        <v>11</v>
      </c>
      <c r="N46" s="28">
        <f t="shared" si="2"/>
        <v>269</v>
      </c>
      <c r="O46" s="28">
        <f t="shared" si="3"/>
        <v>-18</v>
      </c>
      <c r="P46" s="28">
        <f t="shared" si="4"/>
        <v>-61</v>
      </c>
      <c r="Q46" s="30">
        <v>66</v>
      </c>
      <c r="R46" s="28">
        <f t="shared" si="5"/>
        <v>8056</v>
      </c>
      <c r="S46" s="35">
        <f t="shared" si="6"/>
        <v>4.718445396411498</v>
      </c>
      <c r="T46" s="35">
        <f t="shared" si="7"/>
        <v>10.057738871298193</v>
      </c>
      <c r="U46" s="35">
        <f t="shared" si="8"/>
        <v>-2.2350530825107096</v>
      </c>
      <c r="V46" s="35">
        <f t="shared" si="9"/>
        <v>-2.7317315452908675</v>
      </c>
      <c r="W46" s="35">
        <f t="shared" si="10"/>
        <v>1.490035388340473</v>
      </c>
      <c r="X46" s="35">
        <f t="shared" si="11"/>
        <v>-0.9933569255603154</v>
      </c>
      <c r="Y46" s="35">
        <f t="shared" si="12"/>
        <v>-5.339293474886695</v>
      </c>
      <c r="Z46" s="35">
        <f t="shared" si="13"/>
        <v>-7.574346557397405</v>
      </c>
    </row>
    <row r="47" spans="1:26" s="28" customFormat="1" ht="12">
      <c r="A47" s="1">
        <v>48050</v>
      </c>
      <c r="B47" s="28" t="s">
        <v>113</v>
      </c>
      <c r="C47" s="27">
        <v>14630</v>
      </c>
      <c r="D47" s="27">
        <v>80</v>
      </c>
      <c r="E47" s="27">
        <v>183</v>
      </c>
      <c r="F47" s="28">
        <f t="shared" si="0"/>
        <v>-103</v>
      </c>
      <c r="G47" s="27">
        <v>73</v>
      </c>
      <c r="H47" s="27">
        <v>480</v>
      </c>
      <c r="I47" s="27">
        <v>28</v>
      </c>
      <c r="J47" s="28">
        <f t="shared" si="1"/>
        <v>581</v>
      </c>
      <c r="K47" s="27">
        <v>27</v>
      </c>
      <c r="L47" s="27">
        <v>516</v>
      </c>
      <c r="M47" s="27">
        <v>30</v>
      </c>
      <c r="N47" s="28">
        <f t="shared" si="2"/>
        <v>573</v>
      </c>
      <c r="O47" s="28">
        <f t="shared" si="3"/>
        <v>8</v>
      </c>
      <c r="P47" s="28">
        <f t="shared" si="4"/>
        <v>-95</v>
      </c>
      <c r="Q47" s="27">
        <v>209</v>
      </c>
      <c r="R47" s="28">
        <f t="shared" si="5"/>
        <v>14744</v>
      </c>
      <c r="S47" s="35">
        <f t="shared" si="6"/>
        <v>5.446993940219242</v>
      </c>
      <c r="T47" s="35">
        <f t="shared" si="7"/>
        <v>12.459998638251516</v>
      </c>
      <c r="U47" s="35">
        <f t="shared" si="8"/>
        <v>0.5446993940219242</v>
      </c>
      <c r="V47" s="35">
        <f t="shared" si="9"/>
        <v>-2.4511472730986585</v>
      </c>
      <c r="W47" s="35">
        <f t="shared" si="10"/>
        <v>3.132021515626064</v>
      </c>
      <c r="X47" s="35">
        <f t="shared" si="11"/>
        <v>-0.13617484850548106</v>
      </c>
      <c r="Y47" s="35">
        <f t="shared" si="12"/>
        <v>-7.013004698032273</v>
      </c>
      <c r="Z47" s="35">
        <f t="shared" si="13"/>
        <v>-6.468305304010349</v>
      </c>
    </row>
    <row r="48" spans="1:26" s="38" customFormat="1" ht="12">
      <c r="A48" s="36"/>
      <c r="B48" s="36" t="s">
        <v>87</v>
      </c>
      <c r="C48" s="36">
        <f>SUM(C7:C47)</f>
        <v>995517</v>
      </c>
      <c r="D48" s="36">
        <f>SUM(D7:D47)</f>
        <v>6333</v>
      </c>
      <c r="E48" s="36">
        <f>SUM(E7:E47)</f>
        <v>12666</v>
      </c>
      <c r="F48" s="36">
        <f t="shared" si="0"/>
        <v>-6333</v>
      </c>
      <c r="G48" s="36">
        <f>SUM(G7:G47)</f>
        <v>5389</v>
      </c>
      <c r="H48" s="36">
        <f>SUM(H7:H47)</f>
        <v>25891</v>
      </c>
      <c r="I48" s="36">
        <f>SUM(I7:I47)</f>
        <v>1294</v>
      </c>
      <c r="J48" s="36">
        <f>SUM(J7:J47)</f>
        <v>32574</v>
      </c>
      <c r="K48" s="36">
        <f>SUM(K7:K47)</f>
        <v>2239</v>
      </c>
      <c r="L48" s="36">
        <f>SUM(L7:L47)</f>
        <v>25480</v>
      </c>
      <c r="M48" s="36">
        <f>SUM(M7:M47)</f>
        <v>6593</v>
      </c>
      <c r="N48" s="36">
        <f>SUM(N7:N47)</f>
        <v>34312</v>
      </c>
      <c r="O48" s="36">
        <f>SUM(O7:O47)</f>
        <v>-1738</v>
      </c>
      <c r="P48" s="36">
        <f>SUM(P7:P47)</f>
        <v>-8071</v>
      </c>
      <c r="Q48" s="36">
        <f>SUM(Q7:Q47)</f>
        <v>10985</v>
      </c>
      <c r="R48" s="36">
        <f>SUM(R7:R47)</f>
        <v>998431</v>
      </c>
      <c r="S48" s="37">
        <f t="shared" si="6"/>
        <v>6.352221823237116</v>
      </c>
      <c r="T48" s="37">
        <f t="shared" si="7"/>
        <v>12.704443646474232</v>
      </c>
      <c r="U48" s="37">
        <f t="shared" si="8"/>
        <v>-1.7432751506057331</v>
      </c>
      <c r="V48" s="37">
        <f t="shared" si="9"/>
        <v>0.4122474608164305</v>
      </c>
      <c r="W48" s="37">
        <f t="shared" si="10"/>
        <v>3.1595608310748324</v>
      </c>
      <c r="X48" s="37">
        <f t="shared" si="11"/>
        <v>-5.315083442496996</v>
      </c>
      <c r="Y48" s="37">
        <f t="shared" si="12"/>
        <v>-6.352221823237116</v>
      </c>
      <c r="Z48" s="37">
        <f t="shared" si="13"/>
        <v>-8.095496973842849</v>
      </c>
    </row>
    <row r="49" ht="12">
      <c r="A49" s="34" t="s">
        <v>71</v>
      </c>
    </row>
    <row r="51" ht="12">
      <c r="E51" s="28"/>
    </row>
  </sheetData>
  <sheetProtection selectLockedCells="1" selectUnlockedCells="1"/>
  <mergeCells count="13">
    <mergeCell ref="D3:F3"/>
    <mergeCell ref="G3:O3"/>
    <mergeCell ref="S3:S6"/>
    <mergeCell ref="T3:T6"/>
    <mergeCell ref="U3:X3"/>
    <mergeCell ref="Y3:Y6"/>
    <mergeCell ref="Z3:Z6"/>
    <mergeCell ref="G4:J4"/>
    <mergeCell ref="K4:N4"/>
    <mergeCell ref="U4:U6"/>
    <mergeCell ref="V4:V6"/>
    <mergeCell ref="W4:W6"/>
    <mergeCell ref="X4:X6"/>
  </mergeCells>
  <printOptions/>
  <pageMargins left="0.7479166666666667" right="0.7479166666666667" top="0.2" bottom="0.2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tabSelected="1" workbookViewId="0" topLeftCell="A1">
      <selection activeCell="A34" sqref="A34"/>
    </sheetView>
  </sheetViews>
  <sheetFormatPr defaultColWidth="9.140625" defaultRowHeight="12.75"/>
  <cols>
    <col min="1" max="1" width="6.421875" style="1" customWidth="1"/>
    <col min="2" max="2" width="17.421875" style="1" customWidth="1"/>
    <col min="3" max="3" width="26.00390625" style="1" customWidth="1"/>
    <col min="4" max="8" width="9.140625" style="1" customWidth="1"/>
    <col min="9" max="17" width="9.28125" style="1" customWidth="1"/>
    <col min="18" max="18" width="9.8515625" style="1" customWidth="1"/>
    <col min="19" max="26" width="9.28125" style="1" customWidth="1"/>
    <col min="27" max="16384" width="9.140625" style="1" customWidth="1"/>
  </cols>
  <sheetData>
    <row r="1" spans="1:18" s="5" customFormat="1" ht="12">
      <c r="A1" s="2" t="s">
        <v>114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7" customFormat="1" ht="12">
      <c r="A2" s="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6" s="7" customFormat="1" ht="12.75" customHeight="1">
      <c r="A3" s="9"/>
      <c r="B3" s="9"/>
      <c r="C3" s="10"/>
      <c r="D3" s="11" t="s">
        <v>1</v>
      </c>
      <c r="E3" s="11"/>
      <c r="F3" s="11"/>
      <c r="G3" s="11" t="s">
        <v>2</v>
      </c>
      <c r="H3" s="11"/>
      <c r="I3" s="11"/>
      <c r="J3" s="11"/>
      <c r="K3" s="11"/>
      <c r="L3" s="11"/>
      <c r="M3" s="11"/>
      <c r="N3" s="11"/>
      <c r="O3" s="11"/>
      <c r="P3" s="10"/>
      <c r="Q3" s="10"/>
      <c r="R3" s="10"/>
      <c r="S3" s="12" t="s">
        <v>3</v>
      </c>
      <c r="T3" s="12" t="s">
        <v>4</v>
      </c>
      <c r="U3" s="13" t="s">
        <v>5</v>
      </c>
      <c r="V3" s="13"/>
      <c r="W3" s="13"/>
      <c r="X3" s="13"/>
      <c r="Y3" s="12" t="s">
        <v>6</v>
      </c>
      <c r="Z3" s="12" t="s">
        <v>7</v>
      </c>
    </row>
    <row r="4" spans="1:26" s="7" customFormat="1" ht="11.25" customHeight="1">
      <c r="A4" s="14" t="s">
        <v>8</v>
      </c>
      <c r="B4" s="14" t="s">
        <v>9</v>
      </c>
      <c r="C4" s="15" t="s">
        <v>10</v>
      </c>
      <c r="D4" s="16"/>
      <c r="E4" s="16"/>
      <c r="F4" s="16"/>
      <c r="G4" s="11" t="s">
        <v>11</v>
      </c>
      <c r="H4" s="11"/>
      <c r="I4" s="11"/>
      <c r="J4" s="11"/>
      <c r="K4" s="11" t="s">
        <v>12</v>
      </c>
      <c r="L4" s="11"/>
      <c r="M4" s="11"/>
      <c r="N4" s="11"/>
      <c r="O4" s="17"/>
      <c r="P4" s="15"/>
      <c r="Q4" s="15"/>
      <c r="R4" s="15" t="s">
        <v>10</v>
      </c>
      <c r="S4" s="12"/>
      <c r="T4" s="12"/>
      <c r="U4" s="18" t="s">
        <v>13</v>
      </c>
      <c r="V4" s="18" t="s">
        <v>14</v>
      </c>
      <c r="W4" s="18" t="s">
        <v>15</v>
      </c>
      <c r="X4" s="19" t="s">
        <v>16</v>
      </c>
      <c r="Y4" s="12"/>
      <c r="Z4" s="12"/>
    </row>
    <row r="5" spans="1:26" s="7" customFormat="1" ht="11.25" customHeight="1">
      <c r="A5" s="14" t="s">
        <v>17</v>
      </c>
      <c r="B5" s="14" t="s">
        <v>18</v>
      </c>
      <c r="C5" s="15" t="s">
        <v>19</v>
      </c>
      <c r="D5" s="20" t="s">
        <v>20</v>
      </c>
      <c r="E5" s="20" t="s">
        <v>21</v>
      </c>
      <c r="F5" s="20" t="s">
        <v>22</v>
      </c>
      <c r="G5" s="21" t="s">
        <v>23</v>
      </c>
      <c r="H5" s="21" t="s">
        <v>23</v>
      </c>
      <c r="I5" s="21" t="s">
        <v>24</v>
      </c>
      <c r="J5" s="21"/>
      <c r="K5" s="21" t="s">
        <v>25</v>
      </c>
      <c r="L5" s="21" t="s">
        <v>25</v>
      </c>
      <c r="M5" s="21" t="s">
        <v>24</v>
      </c>
      <c r="N5" s="21"/>
      <c r="O5" s="15" t="s">
        <v>22</v>
      </c>
      <c r="P5" s="15" t="s">
        <v>22</v>
      </c>
      <c r="Q5" s="15" t="s">
        <v>26</v>
      </c>
      <c r="R5" s="15" t="s">
        <v>19</v>
      </c>
      <c r="S5" s="12"/>
      <c r="T5" s="12"/>
      <c r="U5" s="18"/>
      <c r="V5" s="18"/>
      <c r="W5" s="18"/>
      <c r="X5" s="19"/>
      <c r="Y5" s="12"/>
      <c r="Z5" s="12"/>
    </row>
    <row r="6" spans="1:26" s="7" customFormat="1" ht="12.75" customHeight="1">
      <c r="A6" s="22"/>
      <c r="B6" s="22"/>
      <c r="C6" s="23" t="s">
        <v>27</v>
      </c>
      <c r="D6" s="24" t="s">
        <v>28</v>
      </c>
      <c r="E6" s="25"/>
      <c r="F6" s="25"/>
      <c r="G6" s="25" t="s">
        <v>29</v>
      </c>
      <c r="H6" s="25" t="s">
        <v>30</v>
      </c>
      <c r="I6" s="25" t="s">
        <v>31</v>
      </c>
      <c r="J6" s="25" t="s">
        <v>13</v>
      </c>
      <c r="K6" s="25" t="s">
        <v>29</v>
      </c>
      <c r="L6" s="25" t="s">
        <v>30</v>
      </c>
      <c r="M6" s="25" t="s">
        <v>32</v>
      </c>
      <c r="N6" s="25" t="s">
        <v>13</v>
      </c>
      <c r="O6" s="26"/>
      <c r="P6" s="23" t="s">
        <v>33</v>
      </c>
      <c r="Q6" s="23" t="s">
        <v>33</v>
      </c>
      <c r="R6" s="23" t="s">
        <v>34</v>
      </c>
      <c r="S6" s="12"/>
      <c r="T6" s="12"/>
      <c r="U6" s="18"/>
      <c r="V6" s="18"/>
      <c r="W6" s="18"/>
      <c r="X6" s="19"/>
      <c r="Y6" s="12"/>
      <c r="Z6" s="12"/>
    </row>
    <row r="7" spans="1:26" ht="12">
      <c r="A7" s="1">
        <v>53001</v>
      </c>
      <c r="B7" s="1" t="s">
        <v>115</v>
      </c>
      <c r="C7" s="30">
        <v>4269</v>
      </c>
      <c r="D7" s="30">
        <v>20</v>
      </c>
      <c r="E7" s="30">
        <v>55</v>
      </c>
      <c r="F7" s="28">
        <f aca="true" t="shared" si="0" ref="F7:F35">(D7-E7)</f>
        <v>-35</v>
      </c>
      <c r="G7" s="30">
        <v>54</v>
      </c>
      <c r="H7" s="30">
        <v>165</v>
      </c>
      <c r="I7" s="30">
        <v>5</v>
      </c>
      <c r="J7" s="28">
        <f aca="true" t="shared" si="1" ref="J7:J34">SUM(G7:I7)</f>
        <v>224</v>
      </c>
      <c r="K7" s="30">
        <v>6</v>
      </c>
      <c r="L7" s="30">
        <v>134</v>
      </c>
      <c r="M7" s="30">
        <v>17</v>
      </c>
      <c r="N7" s="28">
        <f aca="true" t="shared" si="2" ref="N7:N34">SUM(K7:M7)</f>
        <v>157</v>
      </c>
      <c r="O7" s="28">
        <f aca="true" t="shared" si="3" ref="O7:O34">(J7-N7)</f>
        <v>67</v>
      </c>
      <c r="P7" s="28">
        <f aca="true" t="shared" si="4" ref="P7:P34">(F7+O7)</f>
        <v>32</v>
      </c>
      <c r="Q7" s="30">
        <v>1</v>
      </c>
      <c r="R7" s="28">
        <f aca="true" t="shared" si="5" ref="R7:R34">(C7+P7+Q7)</f>
        <v>4302</v>
      </c>
      <c r="S7" s="39">
        <f aca="true" t="shared" si="6" ref="S7:S35">((D7)/((C7+R7)/2))*1000</f>
        <v>4.66690001166725</v>
      </c>
      <c r="T7" s="39">
        <f aca="true" t="shared" si="7" ref="T7:T35">((E7)/((C7+R7)/2))*1000</f>
        <v>12.833975032084938</v>
      </c>
      <c r="U7" s="39">
        <f aca="true" t="shared" si="8" ref="U7:U35">((O7)/((C7+R7)/2))*1000</f>
        <v>15.634115039085287</v>
      </c>
      <c r="V7" s="39">
        <f aca="true" t="shared" si="9" ref="V7:V35">((H7-L7)/((C7+R7)/2))*1000</f>
        <v>7.233695018084237</v>
      </c>
      <c r="W7" s="39">
        <f aca="true" t="shared" si="10" ref="W7:W35">((G7-K7)/((C7+R7)/2))*1000</f>
        <v>11.2005600280014</v>
      </c>
      <c r="X7" s="39">
        <f aca="true" t="shared" si="11" ref="X7:X35">((I7-M7)/((C7+R7)/2))*1000</f>
        <v>-2.80014000700035</v>
      </c>
      <c r="Y7" s="39">
        <f aca="true" t="shared" si="12" ref="Y7:Y35">((F7)/((C7+R7)/2))*1000</f>
        <v>-8.167075020417688</v>
      </c>
      <c r="Z7" s="39">
        <f aca="true" t="shared" si="13" ref="Z7:Z35">((P7)/((C7+R7)/2))*1000</f>
        <v>7.4670400186676</v>
      </c>
    </row>
    <row r="8" spans="1:26" ht="12">
      <c r="A8" s="1">
        <v>53002</v>
      </c>
      <c r="B8" s="1" t="s">
        <v>116</v>
      </c>
      <c r="C8" s="27">
        <v>2344</v>
      </c>
      <c r="D8" s="27">
        <v>17</v>
      </c>
      <c r="E8" s="27">
        <v>39</v>
      </c>
      <c r="F8" s="28">
        <f t="shared" si="0"/>
        <v>-22</v>
      </c>
      <c r="G8" s="27">
        <v>20</v>
      </c>
      <c r="H8" s="27">
        <v>121</v>
      </c>
      <c r="I8" s="27">
        <v>1</v>
      </c>
      <c r="J8" s="28">
        <f t="shared" si="1"/>
        <v>142</v>
      </c>
      <c r="K8" s="27">
        <v>4</v>
      </c>
      <c r="L8" s="27">
        <v>119</v>
      </c>
      <c r="M8" s="27">
        <v>5</v>
      </c>
      <c r="N8" s="28">
        <f t="shared" si="2"/>
        <v>128</v>
      </c>
      <c r="O8" s="28">
        <f t="shared" si="3"/>
        <v>14</v>
      </c>
      <c r="P8" s="28">
        <f t="shared" si="4"/>
        <v>-8</v>
      </c>
      <c r="Q8" s="27">
        <v>42</v>
      </c>
      <c r="R8" s="28">
        <f t="shared" si="5"/>
        <v>2378</v>
      </c>
      <c r="S8" s="39">
        <f t="shared" si="6"/>
        <v>7.2003388394747985</v>
      </c>
      <c r="T8" s="39">
        <f t="shared" si="7"/>
        <v>16.518424396442185</v>
      </c>
      <c r="U8" s="39">
        <f t="shared" si="8"/>
        <v>5.929690808979246</v>
      </c>
      <c r="V8" s="39">
        <f t="shared" si="9"/>
        <v>0.8470986869970352</v>
      </c>
      <c r="W8" s="39">
        <f t="shared" si="10"/>
        <v>6.776789495976281</v>
      </c>
      <c r="X8" s="39">
        <f t="shared" si="11"/>
        <v>-1.6941973739940703</v>
      </c>
      <c r="Y8" s="39">
        <f t="shared" si="12"/>
        <v>-9.318085556967388</v>
      </c>
      <c r="Z8" s="39">
        <f t="shared" si="13"/>
        <v>-3.3883947479881407</v>
      </c>
    </row>
    <row r="9" spans="1:26" ht="12">
      <c r="A9" s="1">
        <v>53003</v>
      </c>
      <c r="B9" s="1" t="s">
        <v>117</v>
      </c>
      <c r="C9" s="30">
        <v>3885</v>
      </c>
      <c r="D9" s="30">
        <v>18</v>
      </c>
      <c r="E9" s="30">
        <v>45</v>
      </c>
      <c r="F9" s="28">
        <f t="shared" si="0"/>
        <v>-27</v>
      </c>
      <c r="G9" s="30">
        <v>25</v>
      </c>
      <c r="H9" s="30">
        <v>95</v>
      </c>
      <c r="I9" s="30">
        <v>0</v>
      </c>
      <c r="J9" s="28">
        <f t="shared" si="1"/>
        <v>120</v>
      </c>
      <c r="K9" s="30">
        <v>2</v>
      </c>
      <c r="L9" s="30">
        <v>78</v>
      </c>
      <c r="M9" s="30">
        <v>11</v>
      </c>
      <c r="N9" s="28">
        <f t="shared" si="2"/>
        <v>91</v>
      </c>
      <c r="O9" s="28">
        <f t="shared" si="3"/>
        <v>29</v>
      </c>
      <c r="P9" s="28">
        <f t="shared" si="4"/>
        <v>2</v>
      </c>
      <c r="Q9" s="30">
        <v>27</v>
      </c>
      <c r="R9" s="28">
        <f t="shared" si="5"/>
        <v>3914</v>
      </c>
      <c r="S9" s="39">
        <f t="shared" si="6"/>
        <v>4.615976407231696</v>
      </c>
      <c r="T9" s="39">
        <f t="shared" si="7"/>
        <v>11.53994101807924</v>
      </c>
      <c r="U9" s="39">
        <f t="shared" si="8"/>
        <v>7.436850878317733</v>
      </c>
      <c r="V9" s="39">
        <f t="shared" si="9"/>
        <v>4.359533273496602</v>
      </c>
      <c r="W9" s="39">
        <f t="shared" si="10"/>
        <v>5.8981920759071675</v>
      </c>
      <c r="X9" s="39">
        <f t="shared" si="11"/>
        <v>-2.8208744710860367</v>
      </c>
      <c r="Y9" s="39">
        <f t="shared" si="12"/>
        <v>-6.923964610847545</v>
      </c>
      <c r="Z9" s="39">
        <f t="shared" si="13"/>
        <v>0.5128862674701885</v>
      </c>
    </row>
    <row r="10" spans="1:26" ht="12">
      <c r="A10" s="1">
        <v>53004</v>
      </c>
      <c r="B10" s="1" t="s">
        <v>118</v>
      </c>
      <c r="C10" s="27">
        <v>4802</v>
      </c>
      <c r="D10" s="27">
        <v>30</v>
      </c>
      <c r="E10" s="27">
        <v>67</v>
      </c>
      <c r="F10" s="28">
        <f t="shared" si="0"/>
        <v>-37</v>
      </c>
      <c r="G10" s="27">
        <v>51</v>
      </c>
      <c r="H10" s="27">
        <v>150</v>
      </c>
      <c r="I10" s="27">
        <v>2</v>
      </c>
      <c r="J10" s="28">
        <f t="shared" si="1"/>
        <v>203</v>
      </c>
      <c r="K10" s="27">
        <v>19</v>
      </c>
      <c r="L10" s="27">
        <v>126</v>
      </c>
      <c r="M10" s="27">
        <v>13</v>
      </c>
      <c r="N10" s="28">
        <f t="shared" si="2"/>
        <v>158</v>
      </c>
      <c r="O10" s="28">
        <f t="shared" si="3"/>
        <v>45</v>
      </c>
      <c r="P10" s="28">
        <f t="shared" si="4"/>
        <v>8</v>
      </c>
      <c r="Q10" s="27">
        <v>3</v>
      </c>
      <c r="R10" s="28">
        <f t="shared" si="5"/>
        <v>4813</v>
      </c>
      <c r="S10" s="39">
        <f t="shared" si="6"/>
        <v>6.240249609984399</v>
      </c>
      <c r="T10" s="39">
        <f t="shared" si="7"/>
        <v>13.936557462298492</v>
      </c>
      <c r="U10" s="39">
        <f t="shared" si="8"/>
        <v>9.360374414976599</v>
      </c>
      <c r="V10" s="39">
        <f t="shared" si="9"/>
        <v>4.99219968798752</v>
      </c>
      <c r="W10" s="39">
        <f t="shared" si="10"/>
        <v>6.656266250650026</v>
      </c>
      <c r="X10" s="39">
        <f t="shared" si="11"/>
        <v>-2.2880915236609467</v>
      </c>
      <c r="Y10" s="39">
        <f t="shared" si="12"/>
        <v>-7.696307852314093</v>
      </c>
      <c r="Z10" s="39">
        <f t="shared" si="13"/>
        <v>1.6640665626625064</v>
      </c>
    </row>
    <row r="11" spans="1:26" ht="12">
      <c r="A11" s="1">
        <v>53005</v>
      </c>
      <c r="B11" s="1" t="s">
        <v>119</v>
      </c>
      <c r="C11" s="30">
        <v>1406</v>
      </c>
      <c r="D11" s="30">
        <v>5</v>
      </c>
      <c r="E11" s="30">
        <v>34</v>
      </c>
      <c r="F11" s="28">
        <f t="shared" si="0"/>
        <v>-29</v>
      </c>
      <c r="G11" s="30">
        <v>12</v>
      </c>
      <c r="H11" s="30">
        <v>25</v>
      </c>
      <c r="I11" s="30">
        <v>0</v>
      </c>
      <c r="J11" s="28">
        <f t="shared" si="1"/>
        <v>37</v>
      </c>
      <c r="K11" s="30">
        <v>9</v>
      </c>
      <c r="L11" s="30">
        <v>33</v>
      </c>
      <c r="M11" s="30">
        <v>0</v>
      </c>
      <c r="N11" s="28">
        <f t="shared" si="2"/>
        <v>42</v>
      </c>
      <c r="O11" s="28">
        <f t="shared" si="3"/>
        <v>-5</v>
      </c>
      <c r="P11" s="28">
        <f t="shared" si="4"/>
        <v>-34</v>
      </c>
      <c r="Q11" s="30">
        <v>-22</v>
      </c>
      <c r="R11" s="28">
        <f t="shared" si="5"/>
        <v>1350</v>
      </c>
      <c r="S11" s="39">
        <f t="shared" si="6"/>
        <v>3.6284470246734397</v>
      </c>
      <c r="T11" s="39">
        <f t="shared" si="7"/>
        <v>24.673439767779392</v>
      </c>
      <c r="U11" s="39">
        <f t="shared" si="8"/>
        <v>-3.6284470246734397</v>
      </c>
      <c r="V11" s="39">
        <f t="shared" si="9"/>
        <v>-5.805515239477503</v>
      </c>
      <c r="W11" s="39">
        <f t="shared" si="10"/>
        <v>2.1770682148040637</v>
      </c>
      <c r="X11" s="39">
        <f t="shared" si="11"/>
        <v>0</v>
      </c>
      <c r="Y11" s="39">
        <f t="shared" si="12"/>
        <v>-21.04499274310595</v>
      </c>
      <c r="Z11" s="39">
        <f t="shared" si="13"/>
        <v>-24.673439767779392</v>
      </c>
    </row>
    <row r="12" spans="1:26" ht="12">
      <c r="A12" s="1">
        <v>53006</v>
      </c>
      <c r="B12" s="1" t="s">
        <v>120</v>
      </c>
      <c r="C12" s="27">
        <v>7116</v>
      </c>
      <c r="D12" s="27">
        <v>23</v>
      </c>
      <c r="E12" s="27">
        <v>104</v>
      </c>
      <c r="F12" s="28">
        <f t="shared" si="0"/>
        <v>-81</v>
      </c>
      <c r="G12" s="27">
        <v>70</v>
      </c>
      <c r="H12" s="27">
        <v>245</v>
      </c>
      <c r="I12" s="27">
        <v>1</v>
      </c>
      <c r="J12" s="28">
        <f t="shared" si="1"/>
        <v>316</v>
      </c>
      <c r="K12" s="27">
        <v>35</v>
      </c>
      <c r="L12" s="27">
        <v>190</v>
      </c>
      <c r="M12" s="27">
        <v>9</v>
      </c>
      <c r="N12" s="28">
        <f t="shared" si="2"/>
        <v>234</v>
      </c>
      <c r="O12" s="28">
        <f t="shared" si="3"/>
        <v>82</v>
      </c>
      <c r="P12" s="28">
        <f t="shared" si="4"/>
        <v>1</v>
      </c>
      <c r="Q12" s="27">
        <v>17</v>
      </c>
      <c r="R12" s="28">
        <f t="shared" si="5"/>
        <v>7134</v>
      </c>
      <c r="S12" s="39">
        <f t="shared" si="6"/>
        <v>3.2280701754385963</v>
      </c>
      <c r="T12" s="39">
        <f t="shared" si="7"/>
        <v>14.596491228070175</v>
      </c>
      <c r="U12" s="39">
        <f t="shared" si="8"/>
        <v>11.508771929824562</v>
      </c>
      <c r="V12" s="39">
        <f t="shared" si="9"/>
        <v>7.719298245614035</v>
      </c>
      <c r="W12" s="39">
        <f t="shared" si="10"/>
        <v>4.912280701754386</v>
      </c>
      <c r="X12" s="39">
        <f t="shared" si="11"/>
        <v>-1.1228070175438596</v>
      </c>
      <c r="Y12" s="39">
        <f t="shared" si="12"/>
        <v>-11.36842105263158</v>
      </c>
      <c r="Z12" s="39">
        <f t="shared" si="13"/>
        <v>0.14035087719298245</v>
      </c>
    </row>
    <row r="13" spans="1:26" ht="12">
      <c r="A13" s="1">
        <v>53007</v>
      </c>
      <c r="B13" s="1" t="s">
        <v>121</v>
      </c>
      <c r="C13" s="30">
        <v>2448</v>
      </c>
      <c r="D13" s="30">
        <v>9</v>
      </c>
      <c r="E13" s="30">
        <v>45</v>
      </c>
      <c r="F13" s="28">
        <f t="shared" si="0"/>
        <v>-36</v>
      </c>
      <c r="G13" s="30">
        <v>26</v>
      </c>
      <c r="H13" s="30">
        <v>71</v>
      </c>
      <c r="I13" s="30">
        <v>2</v>
      </c>
      <c r="J13" s="28">
        <f t="shared" si="1"/>
        <v>99</v>
      </c>
      <c r="K13" s="30">
        <v>25</v>
      </c>
      <c r="L13" s="30">
        <v>66</v>
      </c>
      <c r="M13" s="30">
        <v>4</v>
      </c>
      <c r="N13" s="28">
        <f t="shared" si="2"/>
        <v>95</v>
      </c>
      <c r="O13" s="28">
        <f t="shared" si="3"/>
        <v>4</v>
      </c>
      <c r="P13" s="28">
        <f t="shared" si="4"/>
        <v>-32</v>
      </c>
      <c r="Q13" s="30">
        <v>-2</v>
      </c>
      <c r="R13" s="28">
        <f t="shared" si="5"/>
        <v>2414</v>
      </c>
      <c r="S13" s="39">
        <f t="shared" si="6"/>
        <v>3.702180172768408</v>
      </c>
      <c r="T13" s="39">
        <f t="shared" si="7"/>
        <v>18.51090086384204</v>
      </c>
      <c r="U13" s="39">
        <f t="shared" si="8"/>
        <v>1.6454134101192925</v>
      </c>
      <c r="V13" s="39">
        <f t="shared" si="9"/>
        <v>2.0567667626491155</v>
      </c>
      <c r="W13" s="39">
        <f t="shared" si="10"/>
        <v>0.41135335252982314</v>
      </c>
      <c r="X13" s="39">
        <f t="shared" si="11"/>
        <v>-0.8227067050596463</v>
      </c>
      <c r="Y13" s="39">
        <f t="shared" si="12"/>
        <v>-14.808720691073631</v>
      </c>
      <c r="Z13" s="39">
        <f t="shared" si="13"/>
        <v>-13.16330728095434</v>
      </c>
    </row>
    <row r="14" spans="1:26" ht="12">
      <c r="A14" s="1">
        <v>53008</v>
      </c>
      <c r="B14" s="1" t="s">
        <v>122</v>
      </c>
      <c r="C14" s="27">
        <v>3048</v>
      </c>
      <c r="D14" s="27">
        <v>24</v>
      </c>
      <c r="E14" s="27">
        <v>48</v>
      </c>
      <c r="F14" s="28">
        <f t="shared" si="0"/>
        <v>-24</v>
      </c>
      <c r="G14" s="27">
        <v>29</v>
      </c>
      <c r="H14" s="27">
        <v>65</v>
      </c>
      <c r="I14" s="27">
        <v>1</v>
      </c>
      <c r="J14" s="28">
        <f t="shared" si="1"/>
        <v>95</v>
      </c>
      <c r="K14" s="27">
        <v>12</v>
      </c>
      <c r="L14" s="27">
        <v>70</v>
      </c>
      <c r="M14" s="27">
        <v>63</v>
      </c>
      <c r="N14" s="28">
        <f t="shared" si="2"/>
        <v>145</v>
      </c>
      <c r="O14" s="28">
        <f t="shared" si="3"/>
        <v>-50</v>
      </c>
      <c r="P14" s="28">
        <f t="shared" si="4"/>
        <v>-74</v>
      </c>
      <c r="Q14" s="27">
        <v>46</v>
      </c>
      <c r="R14" s="28">
        <f t="shared" si="5"/>
        <v>3020</v>
      </c>
      <c r="S14" s="39">
        <f t="shared" si="6"/>
        <v>7.910349373764008</v>
      </c>
      <c r="T14" s="39">
        <f t="shared" si="7"/>
        <v>15.820698747528017</v>
      </c>
      <c r="U14" s="39">
        <f t="shared" si="8"/>
        <v>-16.479894528675015</v>
      </c>
      <c r="V14" s="39">
        <f t="shared" si="9"/>
        <v>-1.6479894528675016</v>
      </c>
      <c r="W14" s="39">
        <f t="shared" si="10"/>
        <v>5.603164139749505</v>
      </c>
      <c r="X14" s="39">
        <f t="shared" si="11"/>
        <v>-20.43506921555702</v>
      </c>
      <c r="Y14" s="39">
        <f t="shared" si="12"/>
        <v>-7.910349373764008</v>
      </c>
      <c r="Z14" s="39">
        <f t="shared" si="13"/>
        <v>-24.390243902439025</v>
      </c>
    </row>
    <row r="15" spans="1:26" ht="12">
      <c r="A15" s="1">
        <v>53009</v>
      </c>
      <c r="B15" s="1" t="s">
        <v>123</v>
      </c>
      <c r="C15" s="30">
        <v>21249</v>
      </c>
      <c r="D15" s="30">
        <v>89</v>
      </c>
      <c r="E15" s="30">
        <v>290</v>
      </c>
      <c r="F15" s="28">
        <f t="shared" si="0"/>
        <v>-201</v>
      </c>
      <c r="G15" s="30">
        <v>55</v>
      </c>
      <c r="H15" s="30">
        <v>463</v>
      </c>
      <c r="I15" s="30">
        <v>21</v>
      </c>
      <c r="J15" s="28">
        <f t="shared" si="1"/>
        <v>539</v>
      </c>
      <c r="K15" s="30">
        <v>32</v>
      </c>
      <c r="L15" s="30">
        <v>376</v>
      </c>
      <c r="M15" s="30">
        <v>55</v>
      </c>
      <c r="N15" s="28">
        <f t="shared" si="2"/>
        <v>463</v>
      </c>
      <c r="O15" s="28">
        <f t="shared" si="3"/>
        <v>76</v>
      </c>
      <c r="P15" s="28">
        <f t="shared" si="4"/>
        <v>-125</v>
      </c>
      <c r="Q15" s="30">
        <v>-476</v>
      </c>
      <c r="R15" s="28">
        <f t="shared" si="5"/>
        <v>20648</v>
      </c>
      <c r="S15" s="39">
        <f t="shared" si="6"/>
        <v>4.2485142134281695</v>
      </c>
      <c r="T15" s="39">
        <f t="shared" si="7"/>
        <v>13.843473279709764</v>
      </c>
      <c r="U15" s="39">
        <f t="shared" si="8"/>
        <v>3.627944721579111</v>
      </c>
      <c r="V15" s="39">
        <f t="shared" si="9"/>
        <v>4.153041983912929</v>
      </c>
      <c r="W15" s="39">
        <f t="shared" si="10"/>
        <v>1.097930639425257</v>
      </c>
      <c r="X15" s="39">
        <f t="shared" si="11"/>
        <v>-1.6230279017590759</v>
      </c>
      <c r="Y15" s="39">
        <f t="shared" si="12"/>
        <v>-9.594959066281595</v>
      </c>
      <c r="Z15" s="39">
        <f t="shared" si="13"/>
        <v>-5.967014344702485</v>
      </c>
    </row>
    <row r="16" spans="1:26" ht="12">
      <c r="A16" s="1">
        <v>53010</v>
      </c>
      <c r="B16" s="1" t="s">
        <v>124</v>
      </c>
      <c r="C16" s="27">
        <v>8430</v>
      </c>
      <c r="D16" s="27">
        <v>44</v>
      </c>
      <c r="E16" s="27">
        <v>114</v>
      </c>
      <c r="F16" s="28">
        <f t="shared" si="0"/>
        <v>-70</v>
      </c>
      <c r="G16" s="27">
        <v>35</v>
      </c>
      <c r="H16" s="27">
        <v>250</v>
      </c>
      <c r="I16" s="27">
        <v>10</v>
      </c>
      <c r="J16" s="28">
        <f t="shared" si="1"/>
        <v>295</v>
      </c>
      <c r="K16" s="27">
        <v>26</v>
      </c>
      <c r="L16" s="27">
        <v>269</v>
      </c>
      <c r="M16" s="27">
        <v>40</v>
      </c>
      <c r="N16" s="28">
        <f t="shared" si="2"/>
        <v>335</v>
      </c>
      <c r="O16" s="28">
        <f t="shared" si="3"/>
        <v>-40</v>
      </c>
      <c r="P16" s="28">
        <f t="shared" si="4"/>
        <v>-110</v>
      </c>
      <c r="Q16" s="27">
        <v>-56</v>
      </c>
      <c r="R16" s="28">
        <f t="shared" si="5"/>
        <v>8264</v>
      </c>
      <c r="S16" s="39">
        <f t="shared" si="6"/>
        <v>5.271354977836348</v>
      </c>
      <c r="T16" s="39">
        <f t="shared" si="7"/>
        <v>13.657601533485085</v>
      </c>
      <c r="U16" s="39">
        <f t="shared" si="8"/>
        <v>-4.792140888942135</v>
      </c>
      <c r="V16" s="39">
        <f t="shared" si="9"/>
        <v>-2.276266922247514</v>
      </c>
      <c r="W16" s="39">
        <f t="shared" si="10"/>
        <v>1.0782317000119803</v>
      </c>
      <c r="X16" s="39">
        <f t="shared" si="11"/>
        <v>-3.5941056667066014</v>
      </c>
      <c r="Y16" s="39">
        <f t="shared" si="12"/>
        <v>-8.386246555648736</v>
      </c>
      <c r="Z16" s="39">
        <f t="shared" si="13"/>
        <v>-13.178387444590872</v>
      </c>
    </row>
    <row r="17" spans="1:26" ht="12">
      <c r="A17" s="1">
        <v>53011</v>
      </c>
      <c r="B17" s="1" t="s">
        <v>125</v>
      </c>
      <c r="C17" s="30">
        <v>81912</v>
      </c>
      <c r="D17" s="30">
        <v>511</v>
      </c>
      <c r="E17" s="30">
        <v>1004</v>
      </c>
      <c r="F17" s="28">
        <f t="shared" si="0"/>
        <v>-493</v>
      </c>
      <c r="G17" s="30">
        <v>337</v>
      </c>
      <c r="H17" s="30">
        <v>1514</v>
      </c>
      <c r="I17" s="30">
        <v>61</v>
      </c>
      <c r="J17" s="28">
        <f t="shared" si="1"/>
        <v>1912</v>
      </c>
      <c r="K17" s="30">
        <v>146</v>
      </c>
      <c r="L17" s="30">
        <v>1263</v>
      </c>
      <c r="M17" s="30">
        <v>190</v>
      </c>
      <c r="N17" s="28">
        <f t="shared" si="2"/>
        <v>1599</v>
      </c>
      <c r="O17" s="28">
        <f t="shared" si="3"/>
        <v>313</v>
      </c>
      <c r="P17" s="28">
        <f t="shared" si="4"/>
        <v>-180</v>
      </c>
      <c r="Q17" s="30">
        <v>-89</v>
      </c>
      <c r="R17" s="28">
        <f t="shared" si="5"/>
        <v>81643</v>
      </c>
      <c r="S17" s="39">
        <f t="shared" si="6"/>
        <v>6.248662529424353</v>
      </c>
      <c r="T17" s="39">
        <f t="shared" si="7"/>
        <v>12.277215615542172</v>
      </c>
      <c r="U17" s="39">
        <f t="shared" si="8"/>
        <v>3.82745865305249</v>
      </c>
      <c r="V17" s="39">
        <f t="shared" si="9"/>
        <v>3.069303903885543</v>
      </c>
      <c r="W17" s="39">
        <f t="shared" si="10"/>
        <v>2.335605759530433</v>
      </c>
      <c r="X17" s="39">
        <f t="shared" si="11"/>
        <v>-1.5774510103634862</v>
      </c>
      <c r="Y17" s="39">
        <f t="shared" si="12"/>
        <v>-6.028553086117819</v>
      </c>
      <c r="Z17" s="39">
        <f t="shared" si="13"/>
        <v>-2.2010944330653297</v>
      </c>
    </row>
    <row r="18" spans="1:26" ht="12">
      <c r="A18" s="1">
        <v>53012</v>
      </c>
      <c r="B18" s="1" t="s">
        <v>126</v>
      </c>
      <c r="C18" s="27">
        <v>1371</v>
      </c>
      <c r="D18" s="27">
        <v>7</v>
      </c>
      <c r="E18" s="27">
        <v>22</v>
      </c>
      <c r="F18" s="28">
        <f t="shared" si="0"/>
        <v>-15</v>
      </c>
      <c r="G18" s="27">
        <v>11</v>
      </c>
      <c r="H18" s="27">
        <v>38</v>
      </c>
      <c r="I18" s="27">
        <v>1</v>
      </c>
      <c r="J18" s="28">
        <f t="shared" si="1"/>
        <v>50</v>
      </c>
      <c r="K18" s="27">
        <v>1</v>
      </c>
      <c r="L18" s="27">
        <v>48</v>
      </c>
      <c r="M18" s="27">
        <v>6</v>
      </c>
      <c r="N18" s="28">
        <f t="shared" si="2"/>
        <v>55</v>
      </c>
      <c r="O18" s="28">
        <f t="shared" si="3"/>
        <v>-5</v>
      </c>
      <c r="P18" s="28">
        <f t="shared" si="4"/>
        <v>-20</v>
      </c>
      <c r="Q18" s="27">
        <v>-6</v>
      </c>
      <c r="R18" s="28">
        <f t="shared" si="5"/>
        <v>1345</v>
      </c>
      <c r="S18" s="39">
        <f t="shared" si="6"/>
        <v>5.154639175257732</v>
      </c>
      <c r="T18" s="39">
        <f t="shared" si="7"/>
        <v>16.200294550810018</v>
      </c>
      <c r="U18" s="39">
        <f t="shared" si="8"/>
        <v>-3.681885125184094</v>
      </c>
      <c r="V18" s="39">
        <f t="shared" si="9"/>
        <v>-7.363770250368188</v>
      </c>
      <c r="W18" s="39">
        <f t="shared" si="10"/>
        <v>7.363770250368188</v>
      </c>
      <c r="X18" s="39">
        <f t="shared" si="11"/>
        <v>-3.681885125184094</v>
      </c>
      <c r="Y18" s="39">
        <f t="shared" si="12"/>
        <v>-11.045655375552283</v>
      </c>
      <c r="Z18" s="39">
        <f t="shared" si="13"/>
        <v>-14.727540500736376</v>
      </c>
    </row>
    <row r="19" spans="1:26" ht="12">
      <c r="A19" s="1">
        <v>53013</v>
      </c>
      <c r="B19" s="1" t="s">
        <v>127</v>
      </c>
      <c r="C19" s="30">
        <v>3397</v>
      </c>
      <c r="D19" s="30">
        <v>16</v>
      </c>
      <c r="E19" s="30">
        <v>46</v>
      </c>
      <c r="F19" s="28">
        <f t="shared" si="0"/>
        <v>-30</v>
      </c>
      <c r="G19" s="30">
        <v>26</v>
      </c>
      <c r="H19" s="30">
        <v>83</v>
      </c>
      <c r="I19" s="30">
        <v>0</v>
      </c>
      <c r="J19" s="28">
        <f t="shared" si="1"/>
        <v>109</v>
      </c>
      <c r="K19" s="30">
        <v>10</v>
      </c>
      <c r="L19" s="30">
        <v>75</v>
      </c>
      <c r="M19" s="30">
        <v>1</v>
      </c>
      <c r="N19" s="28">
        <f t="shared" si="2"/>
        <v>86</v>
      </c>
      <c r="O19" s="28">
        <f t="shared" si="3"/>
        <v>23</v>
      </c>
      <c r="P19" s="28">
        <f t="shared" si="4"/>
        <v>-7</v>
      </c>
      <c r="Q19" s="30">
        <v>-17</v>
      </c>
      <c r="R19" s="28">
        <f t="shared" si="5"/>
        <v>3373</v>
      </c>
      <c r="S19" s="39">
        <f t="shared" si="6"/>
        <v>4.7267355982274735</v>
      </c>
      <c r="T19" s="39">
        <f t="shared" si="7"/>
        <v>13.589364844903988</v>
      </c>
      <c r="U19" s="39">
        <f t="shared" si="8"/>
        <v>6.794682422451994</v>
      </c>
      <c r="V19" s="39">
        <f t="shared" si="9"/>
        <v>2.3633677991137367</v>
      </c>
      <c r="W19" s="39">
        <f t="shared" si="10"/>
        <v>4.7267355982274735</v>
      </c>
      <c r="X19" s="39">
        <f t="shared" si="11"/>
        <v>-0.2954209748892171</v>
      </c>
      <c r="Y19" s="39">
        <f t="shared" si="12"/>
        <v>-8.862629246676514</v>
      </c>
      <c r="Z19" s="39">
        <f t="shared" si="13"/>
        <v>-2.06794682422452</v>
      </c>
    </row>
    <row r="20" spans="1:26" ht="12">
      <c r="A20" s="1">
        <v>53014</v>
      </c>
      <c r="B20" s="1" t="s">
        <v>128</v>
      </c>
      <c r="C20" s="27">
        <v>7192</v>
      </c>
      <c r="D20" s="27">
        <v>55</v>
      </c>
      <c r="E20" s="27">
        <v>106</v>
      </c>
      <c r="F20" s="28">
        <f t="shared" si="0"/>
        <v>-51</v>
      </c>
      <c r="G20" s="27">
        <v>58</v>
      </c>
      <c r="H20" s="27">
        <v>165</v>
      </c>
      <c r="I20" s="27">
        <v>5</v>
      </c>
      <c r="J20" s="28">
        <f t="shared" si="1"/>
        <v>228</v>
      </c>
      <c r="K20" s="27">
        <v>16</v>
      </c>
      <c r="L20" s="27">
        <v>126</v>
      </c>
      <c r="M20" s="27">
        <v>0</v>
      </c>
      <c r="N20" s="28">
        <f t="shared" si="2"/>
        <v>142</v>
      </c>
      <c r="O20" s="28">
        <f t="shared" si="3"/>
        <v>86</v>
      </c>
      <c r="P20" s="28">
        <f t="shared" si="4"/>
        <v>35</v>
      </c>
      <c r="Q20" s="27">
        <v>-122</v>
      </c>
      <c r="R20" s="28">
        <f t="shared" si="5"/>
        <v>7105</v>
      </c>
      <c r="S20" s="39">
        <f t="shared" si="6"/>
        <v>7.693921801776597</v>
      </c>
      <c r="T20" s="39">
        <f t="shared" si="7"/>
        <v>14.828285654333078</v>
      </c>
      <c r="U20" s="39">
        <f t="shared" si="8"/>
        <v>12.030495908232497</v>
      </c>
      <c r="V20" s="39">
        <f t="shared" si="9"/>
        <v>5.455690004896132</v>
      </c>
      <c r="W20" s="39">
        <f t="shared" si="10"/>
        <v>5.875358466811218</v>
      </c>
      <c r="X20" s="39">
        <f t="shared" si="11"/>
        <v>0.6994474365251451</v>
      </c>
      <c r="Y20" s="39">
        <f t="shared" si="12"/>
        <v>-7.134363852556481</v>
      </c>
      <c r="Z20" s="39">
        <f t="shared" si="13"/>
        <v>4.896132055676016</v>
      </c>
    </row>
    <row r="21" spans="1:26" ht="12">
      <c r="A21" s="1">
        <v>53015</v>
      </c>
      <c r="B21" s="1" t="s">
        <v>129</v>
      </c>
      <c r="C21" s="30">
        <v>8281</v>
      </c>
      <c r="D21" s="30">
        <v>54</v>
      </c>
      <c r="E21" s="30">
        <v>132</v>
      </c>
      <c r="F21" s="28">
        <f t="shared" si="0"/>
        <v>-78</v>
      </c>
      <c r="G21" s="30">
        <v>62</v>
      </c>
      <c r="H21" s="30">
        <v>164</v>
      </c>
      <c r="I21" s="30">
        <v>2</v>
      </c>
      <c r="J21" s="28">
        <f t="shared" si="1"/>
        <v>228</v>
      </c>
      <c r="K21" s="30">
        <v>41</v>
      </c>
      <c r="L21" s="30">
        <v>172</v>
      </c>
      <c r="M21" s="30">
        <v>2</v>
      </c>
      <c r="N21" s="28">
        <f t="shared" si="2"/>
        <v>215</v>
      </c>
      <c r="O21" s="28">
        <f t="shared" si="3"/>
        <v>13</v>
      </c>
      <c r="P21" s="28">
        <f t="shared" si="4"/>
        <v>-65</v>
      </c>
      <c r="Q21" s="30">
        <v>-47</v>
      </c>
      <c r="R21" s="28">
        <f t="shared" si="5"/>
        <v>8169</v>
      </c>
      <c r="S21" s="39">
        <f t="shared" si="6"/>
        <v>6.565349544072948</v>
      </c>
      <c r="T21" s="39">
        <f t="shared" si="7"/>
        <v>16.048632218844983</v>
      </c>
      <c r="U21" s="39">
        <f t="shared" si="8"/>
        <v>1.580547112462006</v>
      </c>
      <c r="V21" s="39">
        <f t="shared" si="9"/>
        <v>-0.9726443768996961</v>
      </c>
      <c r="W21" s="39">
        <f t="shared" si="10"/>
        <v>2.553191489361702</v>
      </c>
      <c r="X21" s="39">
        <f t="shared" si="11"/>
        <v>0</v>
      </c>
      <c r="Y21" s="39">
        <f t="shared" si="12"/>
        <v>-9.483282674772036</v>
      </c>
      <c r="Z21" s="39">
        <f t="shared" si="13"/>
        <v>-7.902735562310031</v>
      </c>
    </row>
    <row r="22" spans="1:26" ht="12">
      <c r="A22" s="1">
        <v>53016</v>
      </c>
      <c r="B22" s="1" t="s">
        <v>130</v>
      </c>
      <c r="C22" s="27">
        <v>11971</v>
      </c>
      <c r="D22" s="27">
        <v>61</v>
      </c>
      <c r="E22" s="27">
        <v>157</v>
      </c>
      <c r="F22" s="28">
        <f t="shared" si="0"/>
        <v>-96</v>
      </c>
      <c r="G22" s="27">
        <v>47</v>
      </c>
      <c r="H22" s="27">
        <v>177</v>
      </c>
      <c r="I22" s="27">
        <v>3</v>
      </c>
      <c r="J22" s="28">
        <f t="shared" si="1"/>
        <v>227</v>
      </c>
      <c r="K22" s="27">
        <v>29</v>
      </c>
      <c r="L22" s="27">
        <v>184</v>
      </c>
      <c r="M22" s="27">
        <v>18</v>
      </c>
      <c r="N22" s="28">
        <f t="shared" si="2"/>
        <v>231</v>
      </c>
      <c r="O22" s="28">
        <f t="shared" si="3"/>
        <v>-4</v>
      </c>
      <c r="P22" s="28">
        <f t="shared" si="4"/>
        <v>-100</v>
      </c>
      <c r="Q22" s="27">
        <v>193</v>
      </c>
      <c r="R22" s="28">
        <f t="shared" si="5"/>
        <v>12064</v>
      </c>
      <c r="S22" s="39">
        <f t="shared" si="6"/>
        <v>5.0759309340545045</v>
      </c>
      <c r="T22" s="39">
        <f t="shared" si="7"/>
        <v>13.064281256500935</v>
      </c>
      <c r="U22" s="39">
        <f t="shared" si="8"/>
        <v>-0.3328479301019347</v>
      </c>
      <c r="V22" s="39">
        <f t="shared" si="9"/>
        <v>-0.5824838776783856</v>
      </c>
      <c r="W22" s="39">
        <f t="shared" si="10"/>
        <v>1.4978156854587061</v>
      </c>
      <c r="X22" s="39">
        <f t="shared" si="11"/>
        <v>-1.248179737882255</v>
      </c>
      <c r="Y22" s="39">
        <f t="shared" si="12"/>
        <v>-7.988350322446433</v>
      </c>
      <c r="Z22" s="39">
        <f t="shared" si="13"/>
        <v>-8.321198252548367</v>
      </c>
    </row>
    <row r="23" spans="1:26" ht="12">
      <c r="A23" s="1">
        <v>53027</v>
      </c>
      <c r="B23" s="1" t="s">
        <v>131</v>
      </c>
      <c r="C23" s="30">
        <v>1293</v>
      </c>
      <c r="D23" s="30">
        <v>8</v>
      </c>
      <c r="E23" s="30">
        <v>30</v>
      </c>
      <c r="F23" s="28">
        <f t="shared" si="0"/>
        <v>-22</v>
      </c>
      <c r="G23" s="30">
        <v>15</v>
      </c>
      <c r="H23" s="30">
        <v>23</v>
      </c>
      <c r="I23" s="30">
        <v>0</v>
      </c>
      <c r="J23" s="28">
        <f t="shared" si="1"/>
        <v>38</v>
      </c>
      <c r="K23" s="30">
        <v>2</v>
      </c>
      <c r="L23" s="30">
        <v>34</v>
      </c>
      <c r="M23" s="30">
        <v>2</v>
      </c>
      <c r="N23" s="28">
        <f t="shared" si="2"/>
        <v>38</v>
      </c>
      <c r="O23" s="28">
        <f t="shared" si="3"/>
        <v>0</v>
      </c>
      <c r="P23" s="28">
        <f t="shared" si="4"/>
        <v>-22</v>
      </c>
      <c r="Q23" s="30">
        <v>-2</v>
      </c>
      <c r="R23" s="28">
        <f t="shared" si="5"/>
        <v>1269</v>
      </c>
      <c r="S23" s="39">
        <f t="shared" si="6"/>
        <v>6.24512099921936</v>
      </c>
      <c r="T23" s="39">
        <f t="shared" si="7"/>
        <v>23.4192037470726</v>
      </c>
      <c r="U23" s="39">
        <f t="shared" si="8"/>
        <v>0</v>
      </c>
      <c r="V23" s="39">
        <f t="shared" si="9"/>
        <v>-8.58704137392662</v>
      </c>
      <c r="W23" s="39">
        <f t="shared" si="10"/>
        <v>10.14832162373146</v>
      </c>
      <c r="X23" s="39">
        <f t="shared" si="11"/>
        <v>-1.56128024980484</v>
      </c>
      <c r="Y23" s="39">
        <f t="shared" si="12"/>
        <v>-17.17408274785324</v>
      </c>
      <c r="Z23" s="39">
        <f t="shared" si="13"/>
        <v>-17.17408274785324</v>
      </c>
    </row>
    <row r="24" spans="1:26" ht="12">
      <c r="A24" s="1">
        <v>53017</v>
      </c>
      <c r="B24" s="1" t="s">
        <v>132</v>
      </c>
      <c r="C24" s="27">
        <v>1154</v>
      </c>
      <c r="D24" s="27">
        <v>4</v>
      </c>
      <c r="E24" s="27">
        <v>13</v>
      </c>
      <c r="F24" s="28">
        <f t="shared" si="0"/>
        <v>-9</v>
      </c>
      <c r="G24" s="27">
        <v>18</v>
      </c>
      <c r="H24" s="27">
        <v>42</v>
      </c>
      <c r="I24" s="27">
        <v>0</v>
      </c>
      <c r="J24" s="28">
        <f t="shared" si="1"/>
        <v>60</v>
      </c>
      <c r="K24" s="27">
        <v>15</v>
      </c>
      <c r="L24" s="27">
        <v>34</v>
      </c>
      <c r="M24" s="27">
        <v>5</v>
      </c>
      <c r="N24" s="28">
        <f t="shared" si="2"/>
        <v>54</v>
      </c>
      <c r="O24" s="28">
        <f t="shared" si="3"/>
        <v>6</v>
      </c>
      <c r="P24" s="28">
        <f t="shared" si="4"/>
        <v>-3</v>
      </c>
      <c r="Q24" s="27">
        <v>-3</v>
      </c>
      <c r="R24" s="28">
        <f t="shared" si="5"/>
        <v>1148</v>
      </c>
      <c r="S24" s="39">
        <f t="shared" si="6"/>
        <v>3.475238922675934</v>
      </c>
      <c r="T24" s="39">
        <f t="shared" si="7"/>
        <v>11.294526498696786</v>
      </c>
      <c r="U24" s="39">
        <f t="shared" si="8"/>
        <v>5.212858384013901</v>
      </c>
      <c r="V24" s="39">
        <f t="shared" si="9"/>
        <v>6.950477845351868</v>
      </c>
      <c r="W24" s="39">
        <f t="shared" si="10"/>
        <v>2.6064291920069507</v>
      </c>
      <c r="X24" s="39">
        <f t="shared" si="11"/>
        <v>-4.344048653344918</v>
      </c>
      <c r="Y24" s="39">
        <f t="shared" si="12"/>
        <v>-7.819287576020852</v>
      </c>
      <c r="Z24" s="39">
        <f t="shared" si="13"/>
        <v>-2.6064291920069507</v>
      </c>
    </row>
    <row r="25" spans="1:26" ht="12">
      <c r="A25" s="1">
        <v>53018</v>
      </c>
      <c r="B25" s="1" t="s">
        <v>133</v>
      </c>
      <c r="C25" s="30">
        <v>14640</v>
      </c>
      <c r="D25" s="30">
        <v>64</v>
      </c>
      <c r="E25" s="30">
        <v>187</v>
      </c>
      <c r="F25" s="28">
        <f t="shared" si="0"/>
        <v>-123</v>
      </c>
      <c r="G25" s="30">
        <v>57</v>
      </c>
      <c r="H25" s="30">
        <v>286</v>
      </c>
      <c r="I25" s="30">
        <v>7</v>
      </c>
      <c r="J25" s="28">
        <f t="shared" si="1"/>
        <v>350</v>
      </c>
      <c r="K25" s="30">
        <v>53</v>
      </c>
      <c r="L25" s="30">
        <v>257</v>
      </c>
      <c r="M25" s="30">
        <v>11</v>
      </c>
      <c r="N25" s="28">
        <f t="shared" si="2"/>
        <v>321</v>
      </c>
      <c r="O25" s="28">
        <f t="shared" si="3"/>
        <v>29</v>
      </c>
      <c r="P25" s="28">
        <f t="shared" si="4"/>
        <v>-94</v>
      </c>
      <c r="Q25" s="30">
        <v>-96</v>
      </c>
      <c r="R25" s="28">
        <f t="shared" si="5"/>
        <v>14450</v>
      </c>
      <c r="S25" s="39">
        <f t="shared" si="6"/>
        <v>4.4001375042970094</v>
      </c>
      <c r="T25" s="39">
        <f t="shared" si="7"/>
        <v>12.856651770367824</v>
      </c>
      <c r="U25" s="39">
        <f t="shared" si="8"/>
        <v>1.9938123066345825</v>
      </c>
      <c r="V25" s="39">
        <f t="shared" si="9"/>
        <v>1.9938123066345825</v>
      </c>
      <c r="W25" s="39">
        <f t="shared" si="10"/>
        <v>0.2750085940185631</v>
      </c>
      <c r="X25" s="39">
        <f t="shared" si="11"/>
        <v>-0.2750085940185631</v>
      </c>
      <c r="Y25" s="39">
        <f t="shared" si="12"/>
        <v>-8.456514266070815</v>
      </c>
      <c r="Z25" s="39">
        <f t="shared" si="13"/>
        <v>-6.462701959436232</v>
      </c>
    </row>
    <row r="26" spans="1:26" ht="12">
      <c r="A26" s="1">
        <v>53019</v>
      </c>
      <c r="B26" s="1" t="s">
        <v>134</v>
      </c>
      <c r="C26" s="27">
        <v>3746</v>
      </c>
      <c r="D26" s="27">
        <v>16</v>
      </c>
      <c r="E26" s="27">
        <v>78</v>
      </c>
      <c r="F26" s="28">
        <f t="shared" si="0"/>
        <v>-62</v>
      </c>
      <c r="G26" s="27">
        <v>12</v>
      </c>
      <c r="H26" s="27">
        <v>68</v>
      </c>
      <c r="I26" s="27">
        <v>0</v>
      </c>
      <c r="J26" s="28">
        <f t="shared" si="1"/>
        <v>80</v>
      </c>
      <c r="K26" s="27">
        <v>6</v>
      </c>
      <c r="L26" s="27">
        <v>54</v>
      </c>
      <c r="M26" s="27">
        <v>5</v>
      </c>
      <c r="N26" s="28">
        <f t="shared" si="2"/>
        <v>65</v>
      </c>
      <c r="O26" s="28">
        <f t="shared" si="3"/>
        <v>15</v>
      </c>
      <c r="P26" s="28">
        <f t="shared" si="4"/>
        <v>-47</v>
      </c>
      <c r="Q26" s="27">
        <v>-58</v>
      </c>
      <c r="R26" s="28">
        <f t="shared" si="5"/>
        <v>3641</v>
      </c>
      <c r="S26" s="39">
        <f t="shared" si="6"/>
        <v>4.331934479490998</v>
      </c>
      <c r="T26" s="39">
        <f t="shared" si="7"/>
        <v>21.118180587518612</v>
      </c>
      <c r="U26" s="39">
        <f t="shared" si="8"/>
        <v>4.061188574522811</v>
      </c>
      <c r="V26" s="39">
        <f t="shared" si="9"/>
        <v>3.790442669554623</v>
      </c>
      <c r="W26" s="39">
        <f t="shared" si="10"/>
        <v>1.624475429809124</v>
      </c>
      <c r="X26" s="39">
        <f t="shared" si="11"/>
        <v>-1.3537295248409367</v>
      </c>
      <c r="Y26" s="39">
        <f t="shared" si="12"/>
        <v>-16.786246108027616</v>
      </c>
      <c r="Z26" s="39">
        <f t="shared" si="13"/>
        <v>-12.725057533504806</v>
      </c>
    </row>
    <row r="27" spans="1:26" ht="12">
      <c r="A27" s="1">
        <v>53020</v>
      </c>
      <c r="B27" s="1" t="s">
        <v>135</v>
      </c>
      <c r="C27" s="30">
        <v>950</v>
      </c>
      <c r="D27" s="30">
        <v>2</v>
      </c>
      <c r="E27" s="30">
        <v>16</v>
      </c>
      <c r="F27" s="28">
        <f t="shared" si="0"/>
        <v>-14</v>
      </c>
      <c r="G27" s="30">
        <v>5</v>
      </c>
      <c r="H27" s="30">
        <v>31</v>
      </c>
      <c r="I27" s="30">
        <v>0</v>
      </c>
      <c r="J27" s="28">
        <f t="shared" si="1"/>
        <v>36</v>
      </c>
      <c r="K27" s="30">
        <v>2</v>
      </c>
      <c r="L27" s="30">
        <v>20</v>
      </c>
      <c r="M27" s="30">
        <v>5</v>
      </c>
      <c r="N27" s="28">
        <f t="shared" si="2"/>
        <v>27</v>
      </c>
      <c r="O27" s="28">
        <f t="shared" si="3"/>
        <v>9</v>
      </c>
      <c r="P27" s="28">
        <f t="shared" si="4"/>
        <v>-5</v>
      </c>
      <c r="Q27" s="30">
        <v>2</v>
      </c>
      <c r="R27" s="28">
        <f t="shared" si="5"/>
        <v>947</v>
      </c>
      <c r="S27" s="39">
        <f t="shared" si="6"/>
        <v>2.1085925144965736</v>
      </c>
      <c r="T27" s="39">
        <f t="shared" si="7"/>
        <v>16.86874011597259</v>
      </c>
      <c r="U27" s="39">
        <f t="shared" si="8"/>
        <v>9.488666315234582</v>
      </c>
      <c r="V27" s="39">
        <f t="shared" si="9"/>
        <v>11.597258829731155</v>
      </c>
      <c r="W27" s="39">
        <f t="shared" si="10"/>
        <v>3.16288877174486</v>
      </c>
      <c r="X27" s="39">
        <f t="shared" si="11"/>
        <v>-5.271481286241434</v>
      </c>
      <c r="Y27" s="39">
        <f t="shared" si="12"/>
        <v>-14.760147601476014</v>
      </c>
      <c r="Z27" s="39">
        <f t="shared" si="13"/>
        <v>-5.271481286241434</v>
      </c>
    </row>
    <row r="28" spans="1:26" ht="12">
      <c r="A28" s="1">
        <v>53021</v>
      </c>
      <c r="B28" s="1" t="s">
        <v>136</v>
      </c>
      <c r="C28" s="27">
        <v>8879</v>
      </c>
      <c r="D28" s="27">
        <v>50</v>
      </c>
      <c r="E28" s="27">
        <v>153</v>
      </c>
      <c r="F28" s="28">
        <f t="shared" si="0"/>
        <v>-103</v>
      </c>
      <c r="G28" s="27">
        <v>65</v>
      </c>
      <c r="H28" s="27">
        <v>226</v>
      </c>
      <c r="I28" s="27">
        <v>7</v>
      </c>
      <c r="J28" s="28">
        <f t="shared" si="1"/>
        <v>298</v>
      </c>
      <c r="K28" s="27">
        <v>55</v>
      </c>
      <c r="L28" s="27">
        <v>190</v>
      </c>
      <c r="M28" s="27">
        <v>9</v>
      </c>
      <c r="N28" s="28">
        <f t="shared" si="2"/>
        <v>254</v>
      </c>
      <c r="O28" s="28">
        <f t="shared" si="3"/>
        <v>44</v>
      </c>
      <c r="P28" s="28">
        <f t="shared" si="4"/>
        <v>-59</v>
      </c>
      <c r="Q28" s="27">
        <v>-64</v>
      </c>
      <c r="R28" s="28">
        <f t="shared" si="5"/>
        <v>8756</v>
      </c>
      <c r="S28" s="39">
        <f t="shared" si="6"/>
        <v>5.670541536716756</v>
      </c>
      <c r="T28" s="39">
        <f t="shared" si="7"/>
        <v>17.351857102353275</v>
      </c>
      <c r="U28" s="39">
        <f t="shared" si="8"/>
        <v>4.990076552310745</v>
      </c>
      <c r="V28" s="39">
        <f t="shared" si="9"/>
        <v>4.082789906436065</v>
      </c>
      <c r="W28" s="39">
        <f t="shared" si="10"/>
        <v>1.1341083073433513</v>
      </c>
      <c r="X28" s="39">
        <f t="shared" si="11"/>
        <v>-0.22682166146867025</v>
      </c>
      <c r="Y28" s="39">
        <f t="shared" si="12"/>
        <v>-11.681315565636519</v>
      </c>
      <c r="Z28" s="39">
        <f t="shared" si="13"/>
        <v>-6.691239013325773</v>
      </c>
    </row>
    <row r="29" spans="1:26" ht="12">
      <c r="A29" s="1">
        <v>53022</v>
      </c>
      <c r="B29" s="1" t="s">
        <v>137</v>
      </c>
      <c r="C29" s="30">
        <v>2504</v>
      </c>
      <c r="D29" s="30">
        <v>12</v>
      </c>
      <c r="E29" s="30">
        <v>41</v>
      </c>
      <c r="F29" s="28">
        <f t="shared" si="0"/>
        <v>-29</v>
      </c>
      <c r="G29" s="30">
        <v>15</v>
      </c>
      <c r="H29" s="30">
        <v>83</v>
      </c>
      <c r="I29" s="30">
        <v>5</v>
      </c>
      <c r="J29" s="28">
        <f t="shared" si="1"/>
        <v>103</v>
      </c>
      <c r="K29" s="30">
        <v>1</v>
      </c>
      <c r="L29" s="30">
        <v>74</v>
      </c>
      <c r="M29" s="30">
        <v>18</v>
      </c>
      <c r="N29" s="28">
        <f t="shared" si="2"/>
        <v>93</v>
      </c>
      <c r="O29" s="28">
        <f t="shared" si="3"/>
        <v>10</v>
      </c>
      <c r="P29" s="28">
        <f t="shared" si="4"/>
        <v>-19</v>
      </c>
      <c r="Q29" s="30">
        <v>5</v>
      </c>
      <c r="R29" s="28">
        <f t="shared" si="5"/>
        <v>2490</v>
      </c>
      <c r="S29" s="39">
        <f t="shared" si="6"/>
        <v>4.805766920304365</v>
      </c>
      <c r="T29" s="39">
        <f t="shared" si="7"/>
        <v>16.419703644373246</v>
      </c>
      <c r="U29" s="39">
        <f t="shared" si="8"/>
        <v>4.004805766920304</v>
      </c>
      <c r="V29" s="39">
        <f t="shared" si="9"/>
        <v>3.604325190228274</v>
      </c>
      <c r="W29" s="39">
        <f t="shared" si="10"/>
        <v>5.606728073688426</v>
      </c>
      <c r="X29" s="39">
        <f t="shared" si="11"/>
        <v>-5.206247496996396</v>
      </c>
      <c r="Y29" s="39">
        <f t="shared" si="12"/>
        <v>-11.613936724068884</v>
      </c>
      <c r="Z29" s="39">
        <f t="shared" si="13"/>
        <v>-7.609130957148579</v>
      </c>
    </row>
    <row r="30" spans="1:26" ht="12">
      <c r="A30" s="1">
        <v>53023</v>
      </c>
      <c r="B30" s="1" t="s">
        <v>138</v>
      </c>
      <c r="C30" s="27">
        <v>4324</v>
      </c>
      <c r="D30" s="27">
        <v>27</v>
      </c>
      <c r="E30" s="27">
        <v>65</v>
      </c>
      <c r="F30" s="28">
        <f t="shared" si="0"/>
        <v>-38</v>
      </c>
      <c r="G30" s="27">
        <v>78</v>
      </c>
      <c r="H30" s="27">
        <v>133</v>
      </c>
      <c r="I30" s="27">
        <v>7</v>
      </c>
      <c r="J30" s="28">
        <f t="shared" si="1"/>
        <v>218</v>
      </c>
      <c r="K30" s="27">
        <v>19</v>
      </c>
      <c r="L30" s="27">
        <v>175</v>
      </c>
      <c r="M30" s="27">
        <v>0</v>
      </c>
      <c r="N30" s="28">
        <f t="shared" si="2"/>
        <v>194</v>
      </c>
      <c r="O30" s="28">
        <f t="shared" si="3"/>
        <v>24</v>
      </c>
      <c r="P30" s="28">
        <f t="shared" si="4"/>
        <v>-14</v>
      </c>
      <c r="Q30" s="27">
        <v>-42</v>
      </c>
      <c r="R30" s="28">
        <f t="shared" si="5"/>
        <v>4268</v>
      </c>
      <c r="S30" s="39">
        <f t="shared" si="6"/>
        <v>6.284916201117319</v>
      </c>
      <c r="T30" s="39">
        <f t="shared" si="7"/>
        <v>15.130353817504655</v>
      </c>
      <c r="U30" s="39">
        <f t="shared" si="8"/>
        <v>5.58659217877095</v>
      </c>
      <c r="V30" s="39">
        <f t="shared" si="9"/>
        <v>-9.776536312849162</v>
      </c>
      <c r="W30" s="39">
        <f t="shared" si="10"/>
        <v>13.733705772811918</v>
      </c>
      <c r="X30" s="39">
        <f t="shared" si="11"/>
        <v>1.6294227188081938</v>
      </c>
      <c r="Y30" s="39">
        <f t="shared" si="12"/>
        <v>-8.845437616387336</v>
      </c>
      <c r="Z30" s="39">
        <f t="shared" si="13"/>
        <v>-3.2588454376163876</v>
      </c>
    </row>
    <row r="31" spans="1:26" ht="12">
      <c r="A31" s="1">
        <v>53024</v>
      </c>
      <c r="B31" s="1" t="s">
        <v>139</v>
      </c>
      <c r="C31" s="30">
        <v>3880</v>
      </c>
      <c r="D31" s="30">
        <v>20</v>
      </c>
      <c r="E31" s="30">
        <v>47</v>
      </c>
      <c r="F31" s="28">
        <f t="shared" si="0"/>
        <v>-27</v>
      </c>
      <c r="G31" s="30">
        <v>19</v>
      </c>
      <c r="H31" s="30">
        <v>138</v>
      </c>
      <c r="I31" s="30">
        <v>4</v>
      </c>
      <c r="J31" s="28">
        <f t="shared" si="1"/>
        <v>161</v>
      </c>
      <c r="K31" s="30">
        <v>4</v>
      </c>
      <c r="L31" s="30">
        <v>176</v>
      </c>
      <c r="M31" s="30">
        <v>8</v>
      </c>
      <c r="N31" s="28">
        <f t="shared" si="2"/>
        <v>188</v>
      </c>
      <c r="O31" s="28">
        <f t="shared" si="3"/>
        <v>-27</v>
      </c>
      <c r="P31" s="28">
        <f t="shared" si="4"/>
        <v>-54</v>
      </c>
      <c r="Q31" s="30">
        <v>3</v>
      </c>
      <c r="R31" s="28">
        <f t="shared" si="5"/>
        <v>3829</v>
      </c>
      <c r="S31" s="39">
        <f t="shared" si="6"/>
        <v>5.188740433259826</v>
      </c>
      <c r="T31" s="39">
        <f t="shared" si="7"/>
        <v>12.193540018160592</v>
      </c>
      <c r="U31" s="39">
        <f t="shared" si="8"/>
        <v>-7.004799584900765</v>
      </c>
      <c r="V31" s="39">
        <f t="shared" si="9"/>
        <v>-9.85860682319367</v>
      </c>
      <c r="W31" s="39">
        <f t="shared" si="10"/>
        <v>3.8915553249448696</v>
      </c>
      <c r="X31" s="39">
        <f t="shared" si="11"/>
        <v>-1.037748086651965</v>
      </c>
      <c r="Y31" s="39">
        <f t="shared" si="12"/>
        <v>-7.004799584900765</v>
      </c>
      <c r="Z31" s="39">
        <f t="shared" si="13"/>
        <v>-14.00959916980153</v>
      </c>
    </row>
    <row r="32" spans="1:26" ht="12">
      <c r="A32" s="1">
        <v>53025</v>
      </c>
      <c r="B32" s="1" t="s">
        <v>140</v>
      </c>
      <c r="C32" s="27">
        <v>987</v>
      </c>
      <c r="D32" s="27">
        <v>8</v>
      </c>
      <c r="E32" s="27">
        <v>17</v>
      </c>
      <c r="F32" s="28">
        <f t="shared" si="0"/>
        <v>-9</v>
      </c>
      <c r="G32" s="27">
        <v>24</v>
      </c>
      <c r="H32" s="27">
        <v>42</v>
      </c>
      <c r="I32" s="27">
        <v>0</v>
      </c>
      <c r="J32" s="28">
        <f t="shared" si="1"/>
        <v>66</v>
      </c>
      <c r="K32" s="27">
        <v>5</v>
      </c>
      <c r="L32" s="27">
        <v>38</v>
      </c>
      <c r="M32" s="27">
        <v>0</v>
      </c>
      <c r="N32" s="28">
        <f t="shared" si="2"/>
        <v>43</v>
      </c>
      <c r="O32" s="28">
        <f t="shared" si="3"/>
        <v>23</v>
      </c>
      <c r="P32" s="28">
        <f t="shared" si="4"/>
        <v>14</v>
      </c>
      <c r="Q32" s="27">
        <v>5</v>
      </c>
      <c r="R32" s="28">
        <f t="shared" si="5"/>
        <v>1006</v>
      </c>
      <c r="S32" s="39">
        <f t="shared" si="6"/>
        <v>8.028098344204716</v>
      </c>
      <c r="T32" s="39">
        <f t="shared" si="7"/>
        <v>17.059708981435023</v>
      </c>
      <c r="U32" s="39">
        <f t="shared" si="8"/>
        <v>23.08078273958856</v>
      </c>
      <c r="V32" s="39">
        <f t="shared" si="9"/>
        <v>4.014049172102358</v>
      </c>
      <c r="W32" s="39">
        <f t="shared" si="10"/>
        <v>19.066733567486203</v>
      </c>
      <c r="X32" s="39">
        <f t="shared" si="11"/>
        <v>0</v>
      </c>
      <c r="Y32" s="39">
        <f t="shared" si="12"/>
        <v>-9.031610637230306</v>
      </c>
      <c r="Z32" s="39">
        <f t="shared" si="13"/>
        <v>14.049172102358254</v>
      </c>
    </row>
    <row r="33" spans="1:26" ht="14.25">
      <c r="A33" s="1">
        <v>53026</v>
      </c>
      <c r="B33" s="1" t="s">
        <v>141</v>
      </c>
      <c r="C33" s="30">
        <v>1006</v>
      </c>
      <c r="D33" s="30">
        <v>2</v>
      </c>
      <c r="E33" s="30">
        <v>23</v>
      </c>
      <c r="F33" s="28">
        <f t="shared" si="0"/>
        <v>-21</v>
      </c>
      <c r="G33" s="30">
        <v>7</v>
      </c>
      <c r="H33" s="30">
        <v>23</v>
      </c>
      <c r="I33" s="30">
        <v>0</v>
      </c>
      <c r="J33" s="28">
        <f t="shared" si="1"/>
        <v>30</v>
      </c>
      <c r="K33" s="30">
        <v>3</v>
      </c>
      <c r="L33" s="30">
        <v>17</v>
      </c>
      <c r="M33" s="30">
        <v>4</v>
      </c>
      <c r="N33" s="28">
        <f t="shared" si="2"/>
        <v>24</v>
      </c>
      <c r="O33" s="28">
        <f t="shared" si="3"/>
        <v>6</v>
      </c>
      <c r="P33" s="28">
        <f t="shared" si="4"/>
        <v>-15</v>
      </c>
      <c r="Q33" s="30">
        <v>-3</v>
      </c>
      <c r="R33" s="28">
        <f t="shared" si="5"/>
        <v>988</v>
      </c>
      <c r="S33" s="39">
        <f t="shared" si="6"/>
        <v>2.0060180541624875</v>
      </c>
      <c r="T33" s="39">
        <f t="shared" si="7"/>
        <v>23.069207622868607</v>
      </c>
      <c r="U33" s="39">
        <f t="shared" si="8"/>
        <v>6.018054162487462</v>
      </c>
      <c r="V33" s="39">
        <f t="shared" si="9"/>
        <v>6.018054162487462</v>
      </c>
      <c r="W33" s="39">
        <f t="shared" si="10"/>
        <v>4.012036108324975</v>
      </c>
      <c r="X33" s="39">
        <f t="shared" si="11"/>
        <v>-4.012036108324975</v>
      </c>
      <c r="Y33" s="39">
        <f t="shared" si="12"/>
        <v>-21.06318956870612</v>
      </c>
      <c r="Z33" s="39">
        <f t="shared" si="13"/>
        <v>-15.045135406218655</v>
      </c>
    </row>
    <row r="34" spans="1:26" ht="14.25">
      <c r="A34" s="1">
        <v>53028</v>
      </c>
      <c r="B34" t="s">
        <v>142</v>
      </c>
      <c r="C34" s="27">
        <v>3206</v>
      </c>
      <c r="D34" s="27">
        <v>9</v>
      </c>
      <c r="E34" s="27">
        <v>59</v>
      </c>
      <c r="F34" s="28">
        <f t="shared" si="0"/>
        <v>-50</v>
      </c>
      <c r="G34" s="27">
        <v>16</v>
      </c>
      <c r="H34" s="27">
        <v>53</v>
      </c>
      <c r="I34" s="27">
        <v>2</v>
      </c>
      <c r="J34" s="28">
        <f t="shared" si="1"/>
        <v>71</v>
      </c>
      <c r="K34" s="27">
        <v>5</v>
      </c>
      <c r="L34" s="27">
        <v>51</v>
      </c>
      <c r="M34" s="27">
        <v>3</v>
      </c>
      <c r="N34" s="28">
        <f t="shared" si="2"/>
        <v>59</v>
      </c>
      <c r="O34" s="28">
        <f t="shared" si="3"/>
        <v>12</v>
      </c>
      <c r="P34" s="28">
        <f t="shared" si="4"/>
        <v>-38</v>
      </c>
      <c r="Q34" s="27">
        <v>-50</v>
      </c>
      <c r="R34" s="28">
        <f t="shared" si="5"/>
        <v>3118</v>
      </c>
      <c r="S34" s="39">
        <f t="shared" si="6"/>
        <v>2.846299810246679</v>
      </c>
      <c r="T34" s="39">
        <f t="shared" si="7"/>
        <v>18.65907653383934</v>
      </c>
      <c r="U34" s="39">
        <f t="shared" si="8"/>
        <v>3.795066413662239</v>
      </c>
      <c r="V34" s="39">
        <f t="shared" si="9"/>
        <v>0.6325110689437066</v>
      </c>
      <c r="W34" s="39">
        <f t="shared" si="10"/>
        <v>3.478810879190386</v>
      </c>
      <c r="X34" s="39">
        <f t="shared" si="11"/>
        <v>-0.3162555344718533</v>
      </c>
      <c r="Y34" s="39">
        <f t="shared" si="12"/>
        <v>-15.812776723592663</v>
      </c>
      <c r="Z34" s="39">
        <f t="shared" si="13"/>
        <v>-12.017710309930424</v>
      </c>
    </row>
    <row r="35" spans="1:26" s="40" customFormat="1" ht="12">
      <c r="A35" s="31"/>
      <c r="B35" s="31" t="s">
        <v>125</v>
      </c>
      <c r="C35" s="32">
        <f>SUM(C7:C34)</f>
        <v>219690</v>
      </c>
      <c r="D35" s="32">
        <f>SUM(D7:D34)</f>
        <v>1205</v>
      </c>
      <c r="E35" s="32">
        <f>SUM(E7:E34)</f>
        <v>3037</v>
      </c>
      <c r="F35" s="32">
        <f t="shared" si="0"/>
        <v>-1832</v>
      </c>
      <c r="G35" s="32">
        <f>SUM(G7:G34)</f>
        <v>1249</v>
      </c>
      <c r="H35" s="32">
        <f>SUM(H7:H34)</f>
        <v>4939</v>
      </c>
      <c r="I35" s="32">
        <f>SUM(I7:I34)</f>
        <v>147</v>
      </c>
      <c r="J35" s="32">
        <f>SUM(J7:J34)</f>
        <v>6335</v>
      </c>
      <c r="K35" s="32">
        <f>SUM(K7:K34)</f>
        <v>583</v>
      </c>
      <c r="L35" s="32">
        <f>SUM(L7:L34)</f>
        <v>4449</v>
      </c>
      <c r="M35" s="32">
        <f>SUM(M7:M34)</f>
        <v>504</v>
      </c>
      <c r="N35" s="32">
        <f>SUM(N7:N34)</f>
        <v>5536</v>
      </c>
      <c r="O35" s="32">
        <f>SUM(O7:O34)</f>
        <v>799</v>
      </c>
      <c r="P35" s="32">
        <f>SUM(P7:P34)</f>
        <v>-1033</v>
      </c>
      <c r="Q35" s="32">
        <f>SUM(Q7:Q34)</f>
        <v>-811</v>
      </c>
      <c r="R35" s="32">
        <f>SUM(R7:R34)</f>
        <v>217846</v>
      </c>
      <c r="S35" s="33">
        <f t="shared" si="6"/>
        <v>5.508118189131865</v>
      </c>
      <c r="T35" s="33">
        <f t="shared" si="7"/>
        <v>13.882286257587946</v>
      </c>
      <c r="U35" s="33">
        <f t="shared" si="8"/>
        <v>3.652270898851752</v>
      </c>
      <c r="V35" s="33">
        <f t="shared" si="9"/>
        <v>2.239815695165655</v>
      </c>
      <c r="W35" s="33">
        <f t="shared" si="10"/>
        <v>3.044320924449645</v>
      </c>
      <c r="X35" s="33">
        <f t="shared" si="11"/>
        <v>-1.6318657207635485</v>
      </c>
      <c r="Y35" s="33">
        <f t="shared" si="12"/>
        <v>-8.37416806845608</v>
      </c>
      <c r="Z35" s="33">
        <f t="shared" si="13"/>
        <v>-4.72189716960433</v>
      </c>
    </row>
    <row r="37" ht="12">
      <c r="A37" s="34" t="s">
        <v>71</v>
      </c>
    </row>
  </sheetData>
  <sheetProtection selectLockedCells="1" selectUnlockedCells="1"/>
  <mergeCells count="13">
    <mergeCell ref="D3:F3"/>
    <mergeCell ref="G3:O3"/>
    <mergeCell ref="S3:S6"/>
    <mergeCell ref="T3:T6"/>
    <mergeCell ref="U3:X3"/>
    <mergeCell ref="Y3:Y6"/>
    <mergeCell ref="Z3:Z6"/>
    <mergeCell ref="G4:J4"/>
    <mergeCell ref="K4:N4"/>
    <mergeCell ref="U4:U6"/>
    <mergeCell ref="V4:V6"/>
    <mergeCell ref="W4:W6"/>
    <mergeCell ref="X4:X6"/>
  </mergeCells>
  <printOptions/>
  <pageMargins left="0.25" right="0.2" top="0.9840277777777777" bottom="0.98402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R8" sqref="R8"/>
    </sheetView>
  </sheetViews>
  <sheetFormatPr defaultColWidth="9.140625" defaultRowHeight="12.75"/>
  <cols>
    <col min="1" max="1" width="9.140625" style="1" customWidth="1"/>
    <col min="2" max="2" width="19.140625" style="1" customWidth="1"/>
    <col min="3" max="3" width="10.421875" style="1" customWidth="1"/>
    <col min="4" max="14" width="9.140625" style="1" customWidth="1"/>
    <col min="15" max="15" width="8.7109375" style="1" customWidth="1"/>
    <col min="16" max="16" width="9.140625" style="1" customWidth="1"/>
    <col min="17" max="17" width="16.140625" style="1" customWidth="1"/>
    <col min="18" max="18" width="9.140625" style="1" customWidth="1"/>
    <col min="19" max="19" width="9.28125" style="1" customWidth="1"/>
    <col min="20" max="20" width="10.00390625" style="1" customWidth="1"/>
    <col min="21" max="21" width="9.421875" style="1" customWidth="1"/>
    <col min="22" max="23" width="9.28125" style="1" customWidth="1"/>
    <col min="24" max="24" width="9.421875" style="1" customWidth="1"/>
    <col min="25" max="25" width="10.00390625" style="1" customWidth="1"/>
    <col min="26" max="26" width="9.28125" style="1" customWidth="1"/>
    <col min="27" max="16384" width="9.140625" style="1" customWidth="1"/>
  </cols>
  <sheetData>
    <row r="1" spans="1:18" s="5" customFormat="1" ht="12">
      <c r="A1" s="2" t="s">
        <v>143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" customFormat="1" ht="12">
      <c r="A2" s="4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7" customFormat="1" ht="12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6" s="7" customFormat="1" ht="12.75" customHeight="1">
      <c r="A4" s="9"/>
      <c r="B4" s="9"/>
      <c r="C4" s="10"/>
      <c r="D4" s="11" t="s">
        <v>1</v>
      </c>
      <c r="E4" s="11"/>
      <c r="F4" s="11"/>
      <c r="G4" s="11" t="s">
        <v>2</v>
      </c>
      <c r="H4" s="11"/>
      <c r="I4" s="11"/>
      <c r="J4" s="11"/>
      <c r="K4" s="11"/>
      <c r="L4" s="11"/>
      <c r="M4" s="11"/>
      <c r="N4" s="11"/>
      <c r="O4" s="11"/>
      <c r="P4" s="10"/>
      <c r="Q4" s="10"/>
      <c r="R4" s="10"/>
      <c r="S4" s="12" t="s">
        <v>3</v>
      </c>
      <c r="T4" s="12" t="s">
        <v>4</v>
      </c>
      <c r="U4" s="13" t="s">
        <v>5</v>
      </c>
      <c r="V4" s="13"/>
      <c r="W4" s="13"/>
      <c r="X4" s="13"/>
      <c r="Y4" s="12" t="s">
        <v>6</v>
      </c>
      <c r="Z4" s="12" t="s">
        <v>7</v>
      </c>
    </row>
    <row r="5" spans="1:26" s="7" customFormat="1" ht="11.25" customHeight="1">
      <c r="A5" s="14" t="s">
        <v>8</v>
      </c>
      <c r="B5" s="14" t="s">
        <v>9</v>
      </c>
      <c r="C5" s="15" t="s">
        <v>10</v>
      </c>
      <c r="D5" s="16"/>
      <c r="E5" s="16"/>
      <c r="F5" s="16"/>
      <c r="G5" s="11" t="s">
        <v>11</v>
      </c>
      <c r="H5" s="11"/>
      <c r="I5" s="11"/>
      <c r="J5" s="11"/>
      <c r="K5" s="11" t="s">
        <v>12</v>
      </c>
      <c r="L5" s="11"/>
      <c r="M5" s="11"/>
      <c r="N5" s="11"/>
      <c r="O5" s="17"/>
      <c r="P5" s="15"/>
      <c r="Q5" s="15"/>
      <c r="R5" s="15" t="s">
        <v>10</v>
      </c>
      <c r="S5" s="12"/>
      <c r="T5" s="12"/>
      <c r="U5" s="42" t="s">
        <v>13</v>
      </c>
      <c r="V5" s="42" t="s">
        <v>14</v>
      </c>
      <c r="W5" s="42" t="s">
        <v>15</v>
      </c>
      <c r="X5" s="43" t="s">
        <v>16</v>
      </c>
      <c r="Y5" s="12"/>
      <c r="Z5" s="12"/>
    </row>
    <row r="6" spans="1:26" s="7" customFormat="1" ht="11.25" customHeight="1">
      <c r="A6" s="14" t="s">
        <v>17</v>
      </c>
      <c r="B6" s="14" t="s">
        <v>18</v>
      </c>
      <c r="C6" s="15" t="s">
        <v>19</v>
      </c>
      <c r="D6" s="20" t="s">
        <v>20</v>
      </c>
      <c r="E6" s="20" t="s">
        <v>21</v>
      </c>
      <c r="F6" s="20" t="s">
        <v>22</v>
      </c>
      <c r="G6" s="21" t="s">
        <v>23</v>
      </c>
      <c r="H6" s="21" t="s">
        <v>23</v>
      </c>
      <c r="I6" s="21" t="s">
        <v>24</v>
      </c>
      <c r="J6" s="21"/>
      <c r="K6" s="21" t="s">
        <v>25</v>
      </c>
      <c r="L6" s="21" t="s">
        <v>25</v>
      </c>
      <c r="M6" s="21" t="s">
        <v>24</v>
      </c>
      <c r="N6" s="21"/>
      <c r="O6" s="15" t="s">
        <v>22</v>
      </c>
      <c r="P6" s="15" t="s">
        <v>22</v>
      </c>
      <c r="Q6" s="15" t="s">
        <v>26</v>
      </c>
      <c r="R6" s="15" t="s">
        <v>19</v>
      </c>
      <c r="S6" s="12"/>
      <c r="T6" s="12"/>
      <c r="U6" s="42"/>
      <c r="V6" s="42"/>
      <c r="W6" s="42"/>
      <c r="X6" s="43"/>
      <c r="Y6" s="12"/>
      <c r="Z6" s="12"/>
    </row>
    <row r="7" spans="1:26" s="7" customFormat="1" ht="11.25" customHeight="1">
      <c r="A7" s="22"/>
      <c r="B7" s="22"/>
      <c r="C7" s="23" t="s">
        <v>27</v>
      </c>
      <c r="D7" s="24" t="s">
        <v>28</v>
      </c>
      <c r="E7" s="25"/>
      <c r="F7" s="25"/>
      <c r="G7" s="25" t="s">
        <v>29</v>
      </c>
      <c r="H7" s="25" t="s">
        <v>30</v>
      </c>
      <c r="I7" s="25" t="s">
        <v>31</v>
      </c>
      <c r="J7" s="25" t="s">
        <v>13</v>
      </c>
      <c r="K7" s="25" t="s">
        <v>29</v>
      </c>
      <c r="L7" s="25" t="s">
        <v>30</v>
      </c>
      <c r="M7" s="25" t="s">
        <v>32</v>
      </c>
      <c r="N7" s="25" t="s">
        <v>13</v>
      </c>
      <c r="O7" s="26"/>
      <c r="P7" s="23" t="s">
        <v>33</v>
      </c>
      <c r="Q7" s="23" t="s">
        <v>33</v>
      </c>
      <c r="R7" s="23" t="s">
        <v>34</v>
      </c>
      <c r="S7" s="12"/>
      <c r="T7" s="12"/>
      <c r="U7" s="42"/>
      <c r="V7" s="42"/>
      <c r="W7" s="42"/>
      <c r="X7" s="43"/>
      <c r="Y7" s="12"/>
      <c r="Z7" s="12"/>
    </row>
    <row r="8" spans="1:26" ht="12">
      <c r="A8" s="1">
        <v>49001</v>
      </c>
      <c r="B8" s="1" t="s">
        <v>144</v>
      </c>
      <c r="C8" s="27">
        <v>3216</v>
      </c>
      <c r="D8" s="27">
        <v>19</v>
      </c>
      <c r="E8" s="27">
        <v>52</v>
      </c>
      <c r="F8" s="28">
        <f aca="true" t="shared" si="0" ref="F8:F27">(D8-E8)</f>
        <v>-33</v>
      </c>
      <c r="G8" s="27">
        <v>20</v>
      </c>
      <c r="H8" s="27">
        <v>106</v>
      </c>
      <c r="I8" s="27">
        <v>2</v>
      </c>
      <c r="J8" s="28">
        <f aca="true" t="shared" si="1" ref="J8:J27">SUM(G8:I8)</f>
        <v>128</v>
      </c>
      <c r="K8" s="27">
        <v>7</v>
      </c>
      <c r="L8" s="27">
        <v>103</v>
      </c>
      <c r="M8" s="27">
        <v>6</v>
      </c>
      <c r="N8" s="28">
        <f aca="true" t="shared" si="2" ref="N8:N27">SUM(K8:M8)</f>
        <v>116</v>
      </c>
      <c r="O8" s="28">
        <f aca="true" t="shared" si="3" ref="O8:O26">(J8-N8)</f>
        <v>12</v>
      </c>
      <c r="P8" s="28">
        <f aca="true" t="shared" si="4" ref="P8:P27">(F8+O8)</f>
        <v>-21</v>
      </c>
      <c r="Q8" s="27">
        <v>-10</v>
      </c>
      <c r="R8" s="28">
        <f aca="true" t="shared" si="5" ref="R8:R26">(C8+P8+Q8)</f>
        <v>3185</v>
      </c>
      <c r="S8" s="39">
        <f aca="true" t="shared" si="6" ref="S8:S22">((D8)/((C8+R8)/2))*1000</f>
        <v>5.93657241056085</v>
      </c>
      <c r="T8" s="39">
        <f aca="true" t="shared" si="7" ref="T8:T22">((E8)/((C8+R8)/2))*1000</f>
        <v>16.247461334166537</v>
      </c>
      <c r="U8" s="39">
        <f aca="true" t="shared" si="8" ref="U8:U22">((O8)/((C8+R8)/2))*1000</f>
        <v>3.7494141540384316</v>
      </c>
      <c r="V8" s="39">
        <f aca="true" t="shared" si="9" ref="V8:V22">((H8-L8)/((C8+R8)/2))*1000</f>
        <v>0.9373535385096079</v>
      </c>
      <c r="W8" s="39">
        <f aca="true" t="shared" si="10" ref="W8:W22">((G8-K8)/((C8+R8)/2))*1000</f>
        <v>4.061865333541634</v>
      </c>
      <c r="X8" s="39">
        <f aca="true" t="shared" si="11" ref="X8:X22">((I8-M8)/((C8+R8)/2))*1000</f>
        <v>-1.2498047180128105</v>
      </c>
      <c r="Y8" s="39">
        <f aca="true" t="shared" si="12" ref="Y8:Y22">((F8)/((C8+R8)/2))*1000</f>
        <v>-10.310888923605688</v>
      </c>
      <c r="Z8" s="39">
        <f aca="true" t="shared" si="13" ref="Z8:Z22">((P8)/((C8+R8)/2))*1000</f>
        <v>-6.561474769567255</v>
      </c>
    </row>
    <row r="9" spans="1:26" ht="12">
      <c r="A9" s="1">
        <v>49002</v>
      </c>
      <c r="B9" s="1" t="s">
        <v>145</v>
      </c>
      <c r="C9" s="30">
        <v>12792</v>
      </c>
      <c r="D9" s="30">
        <v>64</v>
      </c>
      <c r="E9" s="30">
        <v>150</v>
      </c>
      <c r="F9" s="28">
        <f t="shared" si="0"/>
        <v>-86</v>
      </c>
      <c r="G9" s="30">
        <v>41</v>
      </c>
      <c r="H9" s="30">
        <v>244</v>
      </c>
      <c r="I9" s="30">
        <v>17</v>
      </c>
      <c r="J9" s="28">
        <f t="shared" si="1"/>
        <v>302</v>
      </c>
      <c r="K9" s="30">
        <v>47</v>
      </c>
      <c r="L9" s="30">
        <v>264</v>
      </c>
      <c r="M9" s="30">
        <v>24</v>
      </c>
      <c r="N9" s="28">
        <f t="shared" si="2"/>
        <v>335</v>
      </c>
      <c r="O9" s="28">
        <f t="shared" si="3"/>
        <v>-33</v>
      </c>
      <c r="P9" s="28">
        <f t="shared" si="4"/>
        <v>-119</v>
      </c>
      <c r="Q9" s="30">
        <v>-88</v>
      </c>
      <c r="R9" s="28">
        <f t="shared" si="5"/>
        <v>12585</v>
      </c>
      <c r="S9" s="39">
        <f t="shared" si="6"/>
        <v>5.043937423651338</v>
      </c>
      <c r="T9" s="39">
        <f t="shared" si="7"/>
        <v>11.821728336682822</v>
      </c>
      <c r="U9" s="39">
        <f t="shared" si="8"/>
        <v>-2.6007802340702213</v>
      </c>
      <c r="V9" s="39">
        <f t="shared" si="9"/>
        <v>-1.5762304448910431</v>
      </c>
      <c r="W9" s="39">
        <f t="shared" si="10"/>
        <v>-0.47286913346731296</v>
      </c>
      <c r="X9" s="39">
        <f t="shared" si="11"/>
        <v>-0.5516806557118651</v>
      </c>
      <c r="Y9" s="39">
        <f t="shared" si="12"/>
        <v>-6.7777909130314855</v>
      </c>
      <c r="Z9" s="39">
        <f t="shared" si="13"/>
        <v>-9.378571147101706</v>
      </c>
    </row>
    <row r="10" spans="1:26" ht="12">
      <c r="A10" s="1">
        <v>49003</v>
      </c>
      <c r="B10" s="1" t="s">
        <v>146</v>
      </c>
      <c r="C10" s="27">
        <v>4691</v>
      </c>
      <c r="D10" s="27">
        <v>25</v>
      </c>
      <c r="E10" s="27">
        <v>58</v>
      </c>
      <c r="F10" s="28">
        <f t="shared" si="0"/>
        <v>-33</v>
      </c>
      <c r="G10" s="27">
        <v>21</v>
      </c>
      <c r="H10" s="27">
        <v>100</v>
      </c>
      <c r="I10" s="27">
        <v>2</v>
      </c>
      <c r="J10" s="28">
        <f t="shared" si="1"/>
        <v>123</v>
      </c>
      <c r="K10" s="27">
        <v>19</v>
      </c>
      <c r="L10" s="27">
        <v>93</v>
      </c>
      <c r="M10" s="27">
        <v>29</v>
      </c>
      <c r="N10" s="28">
        <f t="shared" si="2"/>
        <v>141</v>
      </c>
      <c r="O10" s="28">
        <f t="shared" si="3"/>
        <v>-18</v>
      </c>
      <c r="P10" s="28">
        <f t="shared" si="4"/>
        <v>-51</v>
      </c>
      <c r="Q10" s="27">
        <v>70</v>
      </c>
      <c r="R10" s="28">
        <f t="shared" si="5"/>
        <v>4710</v>
      </c>
      <c r="S10" s="39">
        <f t="shared" si="6"/>
        <v>5.318583129454313</v>
      </c>
      <c r="T10" s="39">
        <f t="shared" si="7"/>
        <v>12.339112860334007</v>
      </c>
      <c r="U10" s="39">
        <f t="shared" si="8"/>
        <v>-3.8293798532071057</v>
      </c>
      <c r="V10" s="39">
        <f t="shared" si="9"/>
        <v>1.4892032762472078</v>
      </c>
      <c r="W10" s="39">
        <f t="shared" si="10"/>
        <v>0.42548665035634503</v>
      </c>
      <c r="X10" s="39">
        <f t="shared" si="11"/>
        <v>-5.744069779810659</v>
      </c>
      <c r="Y10" s="39">
        <f t="shared" si="12"/>
        <v>-7.0205297308796935</v>
      </c>
      <c r="Z10" s="39">
        <f t="shared" si="13"/>
        <v>-10.849909584086799</v>
      </c>
    </row>
    <row r="11" spans="1:26" ht="12">
      <c r="A11" s="1">
        <v>49004</v>
      </c>
      <c r="B11" s="1" t="s">
        <v>147</v>
      </c>
      <c r="C11" s="30">
        <v>4018</v>
      </c>
      <c r="D11" s="30">
        <v>17</v>
      </c>
      <c r="E11" s="30">
        <v>36</v>
      </c>
      <c r="F11" s="28">
        <f t="shared" si="0"/>
        <v>-19</v>
      </c>
      <c r="G11" s="30">
        <v>21</v>
      </c>
      <c r="H11" s="30">
        <v>111</v>
      </c>
      <c r="I11" s="30">
        <v>0</v>
      </c>
      <c r="J11" s="28">
        <f t="shared" si="1"/>
        <v>132</v>
      </c>
      <c r="K11" s="30">
        <v>6</v>
      </c>
      <c r="L11" s="30">
        <v>95</v>
      </c>
      <c r="M11" s="30">
        <v>4</v>
      </c>
      <c r="N11" s="28">
        <f t="shared" si="2"/>
        <v>105</v>
      </c>
      <c r="O11" s="28">
        <f t="shared" si="3"/>
        <v>27</v>
      </c>
      <c r="P11" s="28">
        <f t="shared" si="4"/>
        <v>8</v>
      </c>
      <c r="Q11" s="30">
        <v>-169</v>
      </c>
      <c r="R11" s="28">
        <f t="shared" si="5"/>
        <v>3857</v>
      </c>
      <c r="S11" s="39">
        <f t="shared" si="6"/>
        <v>4.317460317460317</v>
      </c>
      <c r="T11" s="39">
        <f t="shared" si="7"/>
        <v>9.142857142857144</v>
      </c>
      <c r="U11" s="39">
        <f t="shared" si="8"/>
        <v>6.857142857142857</v>
      </c>
      <c r="V11" s="39">
        <f t="shared" si="9"/>
        <v>4.063492063492063</v>
      </c>
      <c r="W11" s="39">
        <f t="shared" si="10"/>
        <v>3.8095238095238093</v>
      </c>
      <c r="X11" s="39">
        <f t="shared" si="11"/>
        <v>-1.0158730158730158</v>
      </c>
      <c r="Y11" s="39">
        <f t="shared" si="12"/>
        <v>-4.825396825396825</v>
      </c>
      <c r="Z11" s="39">
        <f t="shared" si="13"/>
        <v>2.0317460317460316</v>
      </c>
    </row>
    <row r="12" spans="1:26" ht="12">
      <c r="A12" s="1">
        <v>49005</v>
      </c>
      <c r="B12" s="1" t="s">
        <v>148</v>
      </c>
      <c r="C12" s="27">
        <v>391</v>
      </c>
      <c r="D12" s="27">
        <v>0</v>
      </c>
      <c r="E12" s="27">
        <v>3</v>
      </c>
      <c r="F12" s="28">
        <f t="shared" si="0"/>
        <v>-3</v>
      </c>
      <c r="G12" s="27">
        <v>1</v>
      </c>
      <c r="H12" s="27">
        <v>16</v>
      </c>
      <c r="I12" s="27">
        <v>2</v>
      </c>
      <c r="J12" s="28">
        <f t="shared" si="1"/>
        <v>19</v>
      </c>
      <c r="K12" s="27">
        <v>1</v>
      </c>
      <c r="L12" s="27">
        <v>18</v>
      </c>
      <c r="M12" s="27">
        <v>1</v>
      </c>
      <c r="N12" s="28">
        <f t="shared" si="2"/>
        <v>20</v>
      </c>
      <c r="O12" s="28">
        <f t="shared" si="3"/>
        <v>-1</v>
      </c>
      <c r="P12" s="28">
        <f t="shared" si="4"/>
        <v>-4</v>
      </c>
      <c r="Q12" s="27">
        <v>4</v>
      </c>
      <c r="R12" s="28">
        <f t="shared" si="5"/>
        <v>391</v>
      </c>
      <c r="S12" s="39">
        <f t="shared" si="6"/>
        <v>0</v>
      </c>
      <c r="T12" s="39">
        <f t="shared" si="7"/>
        <v>7.672634271099745</v>
      </c>
      <c r="U12" s="39">
        <f t="shared" si="8"/>
        <v>-2.557544757033248</v>
      </c>
      <c r="V12" s="39">
        <f t="shared" si="9"/>
        <v>-5.115089514066496</v>
      </c>
      <c r="W12" s="39">
        <f t="shared" si="10"/>
        <v>0</v>
      </c>
      <c r="X12" s="39">
        <f t="shared" si="11"/>
        <v>2.557544757033248</v>
      </c>
      <c r="Y12" s="39">
        <f t="shared" si="12"/>
        <v>-7.672634271099745</v>
      </c>
      <c r="Z12" s="39">
        <f t="shared" si="13"/>
        <v>-10.230179028132993</v>
      </c>
    </row>
    <row r="13" spans="1:26" ht="12">
      <c r="A13" s="1">
        <v>49006</v>
      </c>
      <c r="B13" s="1" t="s">
        <v>149</v>
      </c>
      <c r="C13" s="30">
        <v>8786</v>
      </c>
      <c r="D13" s="30">
        <v>49</v>
      </c>
      <c r="E13" s="30">
        <v>128</v>
      </c>
      <c r="F13" s="28">
        <f t="shared" si="0"/>
        <v>-79</v>
      </c>
      <c r="G13" s="30">
        <v>64</v>
      </c>
      <c r="H13" s="30">
        <v>187</v>
      </c>
      <c r="I13" s="30">
        <v>3</v>
      </c>
      <c r="J13" s="28">
        <f t="shared" si="1"/>
        <v>254</v>
      </c>
      <c r="K13" s="30">
        <v>39</v>
      </c>
      <c r="L13" s="30">
        <v>170</v>
      </c>
      <c r="M13" s="30">
        <v>0</v>
      </c>
      <c r="N13" s="28">
        <f t="shared" si="2"/>
        <v>209</v>
      </c>
      <c r="O13" s="28">
        <f t="shared" si="3"/>
        <v>45</v>
      </c>
      <c r="P13" s="28">
        <f t="shared" si="4"/>
        <v>-34</v>
      </c>
      <c r="Q13" s="30">
        <v>40</v>
      </c>
      <c r="R13" s="28">
        <f t="shared" si="5"/>
        <v>8792</v>
      </c>
      <c r="S13" s="39">
        <f t="shared" si="6"/>
        <v>5.575150756627603</v>
      </c>
      <c r="T13" s="39">
        <f t="shared" si="7"/>
        <v>14.563659119353739</v>
      </c>
      <c r="U13" s="39">
        <f t="shared" si="8"/>
        <v>5.120036409147799</v>
      </c>
      <c r="V13" s="39">
        <f t="shared" si="9"/>
        <v>1.9342359767891684</v>
      </c>
      <c r="W13" s="39">
        <f t="shared" si="10"/>
        <v>2.844464671748777</v>
      </c>
      <c r="X13" s="39">
        <f t="shared" si="11"/>
        <v>0.3413357606098532</v>
      </c>
      <c r="Y13" s="39">
        <f t="shared" si="12"/>
        <v>-8.988508362726135</v>
      </c>
      <c r="Z13" s="39">
        <f t="shared" si="13"/>
        <v>-3.8684719535783367</v>
      </c>
    </row>
    <row r="14" spans="1:26" ht="12">
      <c r="A14" s="1">
        <v>49007</v>
      </c>
      <c r="B14" s="1" t="s">
        <v>150</v>
      </c>
      <c r="C14" s="27">
        <v>27892</v>
      </c>
      <c r="D14" s="27">
        <v>140</v>
      </c>
      <c r="E14" s="27">
        <v>359</v>
      </c>
      <c r="F14" s="28">
        <f t="shared" si="0"/>
        <v>-219</v>
      </c>
      <c r="G14" s="27">
        <v>158</v>
      </c>
      <c r="H14" s="27">
        <v>726</v>
      </c>
      <c r="I14" s="27">
        <v>22</v>
      </c>
      <c r="J14" s="28">
        <f t="shared" si="1"/>
        <v>906</v>
      </c>
      <c r="K14" s="27">
        <v>93</v>
      </c>
      <c r="L14" s="27">
        <v>550</v>
      </c>
      <c r="M14" s="27">
        <v>48</v>
      </c>
      <c r="N14" s="28">
        <f t="shared" si="2"/>
        <v>691</v>
      </c>
      <c r="O14" s="28">
        <f t="shared" si="3"/>
        <v>215</v>
      </c>
      <c r="P14" s="28">
        <f t="shared" si="4"/>
        <v>-4</v>
      </c>
      <c r="Q14" s="27">
        <v>94</v>
      </c>
      <c r="R14" s="28">
        <f t="shared" si="5"/>
        <v>27982</v>
      </c>
      <c r="S14" s="39">
        <f t="shared" si="6"/>
        <v>5.011275369581559</v>
      </c>
      <c r="T14" s="39">
        <f t="shared" si="7"/>
        <v>12.850341840569852</v>
      </c>
      <c r="U14" s="39">
        <f t="shared" si="8"/>
        <v>7.695887174714536</v>
      </c>
      <c r="V14" s="39">
        <f t="shared" si="9"/>
        <v>6.299889036045387</v>
      </c>
      <c r="W14" s="39">
        <f t="shared" si="10"/>
        <v>2.3266635644485807</v>
      </c>
      <c r="X14" s="39">
        <f t="shared" si="11"/>
        <v>-0.9306654257794323</v>
      </c>
      <c r="Y14" s="39">
        <f t="shared" si="12"/>
        <v>-7.839066470988295</v>
      </c>
      <c r="Z14" s="39">
        <f t="shared" si="13"/>
        <v>-0.1431792962737588</v>
      </c>
    </row>
    <row r="15" spans="1:26" ht="12">
      <c r="A15" s="1">
        <v>49008</v>
      </c>
      <c r="B15" s="1" t="s">
        <v>151</v>
      </c>
      <c r="C15" s="30">
        <v>16528</v>
      </c>
      <c r="D15" s="30">
        <v>92</v>
      </c>
      <c r="E15" s="30">
        <v>206</v>
      </c>
      <c r="F15" s="28">
        <f t="shared" si="0"/>
        <v>-114</v>
      </c>
      <c r="G15" s="30">
        <v>32</v>
      </c>
      <c r="H15" s="30">
        <v>562</v>
      </c>
      <c r="I15" s="30">
        <v>6</v>
      </c>
      <c r="J15" s="28">
        <f t="shared" si="1"/>
        <v>600</v>
      </c>
      <c r="K15" s="30">
        <v>33</v>
      </c>
      <c r="L15" s="30">
        <v>565</v>
      </c>
      <c r="M15" s="30">
        <v>40</v>
      </c>
      <c r="N15" s="28">
        <f t="shared" si="2"/>
        <v>638</v>
      </c>
      <c r="O15" s="28">
        <f t="shared" si="3"/>
        <v>-38</v>
      </c>
      <c r="P15" s="28">
        <f t="shared" si="4"/>
        <v>-152</v>
      </c>
      <c r="Q15" s="30">
        <v>5</v>
      </c>
      <c r="R15" s="28">
        <f t="shared" si="5"/>
        <v>16381</v>
      </c>
      <c r="S15" s="39">
        <f t="shared" si="6"/>
        <v>5.591175666231122</v>
      </c>
      <c r="T15" s="39">
        <f t="shared" si="7"/>
        <v>12.519371600474035</v>
      </c>
      <c r="U15" s="39">
        <f t="shared" si="8"/>
        <v>-2.3093986447476373</v>
      </c>
      <c r="V15" s="39">
        <f t="shared" si="9"/>
        <v>-0.18232094563797138</v>
      </c>
      <c r="W15" s="39">
        <f t="shared" si="10"/>
        <v>-0.06077364854599046</v>
      </c>
      <c r="X15" s="39">
        <f t="shared" si="11"/>
        <v>-2.0663040505636756</v>
      </c>
      <c r="Y15" s="39">
        <f t="shared" si="12"/>
        <v>-6.928195934242912</v>
      </c>
      <c r="Z15" s="39">
        <f t="shared" si="13"/>
        <v>-9.23759457899055</v>
      </c>
    </row>
    <row r="16" spans="1:26" ht="12">
      <c r="A16" s="1">
        <v>49009</v>
      </c>
      <c r="B16" s="1" t="s">
        <v>152</v>
      </c>
      <c r="C16" s="27">
        <v>157017</v>
      </c>
      <c r="D16" s="27">
        <v>947</v>
      </c>
      <c r="E16" s="27">
        <v>2229</v>
      </c>
      <c r="F16" s="28">
        <f t="shared" si="0"/>
        <v>-1282</v>
      </c>
      <c r="G16" s="27">
        <v>591</v>
      </c>
      <c r="H16" s="27">
        <v>2041</v>
      </c>
      <c r="I16" s="27">
        <v>148</v>
      </c>
      <c r="J16" s="28">
        <f t="shared" si="1"/>
        <v>2780</v>
      </c>
      <c r="K16" s="27">
        <v>282</v>
      </c>
      <c r="L16" s="27">
        <v>1947</v>
      </c>
      <c r="M16" s="27">
        <v>366</v>
      </c>
      <c r="N16" s="28">
        <f t="shared" si="2"/>
        <v>2595</v>
      </c>
      <c r="O16" s="28">
        <f t="shared" si="3"/>
        <v>185</v>
      </c>
      <c r="P16" s="28">
        <f t="shared" si="4"/>
        <v>-1097</v>
      </c>
      <c r="Q16" s="27">
        <v>-550</v>
      </c>
      <c r="R16" s="28">
        <f t="shared" si="5"/>
        <v>155370</v>
      </c>
      <c r="S16" s="39">
        <f t="shared" si="6"/>
        <v>6.062992378043901</v>
      </c>
      <c r="T16" s="39">
        <f t="shared" si="7"/>
        <v>14.270760306926984</v>
      </c>
      <c r="U16" s="39">
        <f t="shared" si="8"/>
        <v>1.1844282892693998</v>
      </c>
      <c r="V16" s="39">
        <f t="shared" si="9"/>
        <v>0.6018176172503977</v>
      </c>
      <c r="W16" s="39">
        <f t="shared" si="10"/>
        <v>1.9783153588337543</v>
      </c>
      <c r="X16" s="39">
        <f t="shared" si="11"/>
        <v>-1.3957046868147522</v>
      </c>
      <c r="Y16" s="39">
        <f t="shared" si="12"/>
        <v>-8.207767928883085</v>
      </c>
      <c r="Z16" s="39">
        <f t="shared" si="13"/>
        <v>-7.023339639613684</v>
      </c>
    </row>
    <row r="17" spans="1:26" ht="12">
      <c r="A17" s="1">
        <v>49010</v>
      </c>
      <c r="B17" s="1" t="s">
        <v>153</v>
      </c>
      <c r="C17" s="30">
        <v>2118</v>
      </c>
      <c r="D17" s="30">
        <v>6</v>
      </c>
      <c r="E17" s="30">
        <v>27</v>
      </c>
      <c r="F17" s="28">
        <f t="shared" si="0"/>
        <v>-21</v>
      </c>
      <c r="G17" s="30">
        <v>11</v>
      </c>
      <c r="H17" s="30">
        <v>66</v>
      </c>
      <c r="I17" s="30">
        <v>0</v>
      </c>
      <c r="J17" s="28">
        <f t="shared" si="1"/>
        <v>77</v>
      </c>
      <c r="K17" s="30">
        <v>6</v>
      </c>
      <c r="L17" s="30">
        <v>87</v>
      </c>
      <c r="M17" s="30">
        <v>1</v>
      </c>
      <c r="N17" s="28">
        <f t="shared" si="2"/>
        <v>94</v>
      </c>
      <c r="O17" s="28">
        <f t="shared" si="3"/>
        <v>-17</v>
      </c>
      <c r="P17" s="28">
        <f t="shared" si="4"/>
        <v>-38</v>
      </c>
      <c r="Q17" s="30">
        <v>-30</v>
      </c>
      <c r="R17" s="28">
        <f t="shared" si="5"/>
        <v>2050</v>
      </c>
      <c r="S17" s="39">
        <f t="shared" si="6"/>
        <v>2.8790786948176583</v>
      </c>
      <c r="T17" s="39">
        <f t="shared" si="7"/>
        <v>12.955854126679464</v>
      </c>
      <c r="U17" s="39">
        <f t="shared" si="8"/>
        <v>-8.157389635316697</v>
      </c>
      <c r="V17" s="39">
        <f t="shared" si="9"/>
        <v>-10.076775431861805</v>
      </c>
      <c r="W17" s="39">
        <f t="shared" si="10"/>
        <v>2.399232245681382</v>
      </c>
      <c r="X17" s="39">
        <f t="shared" si="11"/>
        <v>-0.4798464491362764</v>
      </c>
      <c r="Y17" s="39">
        <f t="shared" si="12"/>
        <v>-10.076775431861805</v>
      </c>
      <c r="Z17" s="39">
        <f t="shared" si="13"/>
        <v>-18.234165067178502</v>
      </c>
    </row>
    <row r="18" spans="1:26" ht="12">
      <c r="A18" s="1">
        <v>49011</v>
      </c>
      <c r="B18" s="1" t="s">
        <v>154</v>
      </c>
      <c r="C18" s="27">
        <v>1920</v>
      </c>
      <c r="D18" s="27">
        <v>13</v>
      </c>
      <c r="E18" s="27">
        <v>20</v>
      </c>
      <c r="F18" s="28">
        <f t="shared" si="0"/>
        <v>-7</v>
      </c>
      <c r="G18" s="27">
        <v>7</v>
      </c>
      <c r="H18" s="27">
        <v>52</v>
      </c>
      <c r="I18" s="27">
        <v>3</v>
      </c>
      <c r="J18" s="28">
        <f t="shared" si="1"/>
        <v>62</v>
      </c>
      <c r="K18" s="27">
        <v>5</v>
      </c>
      <c r="L18" s="27">
        <v>45</v>
      </c>
      <c r="M18" s="27">
        <v>16</v>
      </c>
      <c r="N18" s="28">
        <f t="shared" si="2"/>
        <v>66</v>
      </c>
      <c r="O18" s="28">
        <f t="shared" si="3"/>
        <v>-4</v>
      </c>
      <c r="P18" s="28">
        <f t="shared" si="4"/>
        <v>-11</v>
      </c>
      <c r="Q18" s="27">
        <v>-15</v>
      </c>
      <c r="R18" s="28">
        <f t="shared" si="5"/>
        <v>1894</v>
      </c>
      <c r="S18" s="39">
        <f t="shared" si="6"/>
        <v>6.816990036706869</v>
      </c>
      <c r="T18" s="39">
        <f t="shared" si="7"/>
        <v>10.48767697954903</v>
      </c>
      <c r="U18" s="39">
        <f t="shared" si="8"/>
        <v>-2.097535395909806</v>
      </c>
      <c r="V18" s="39">
        <f t="shared" si="9"/>
        <v>3.6706869428421607</v>
      </c>
      <c r="W18" s="39">
        <f t="shared" si="10"/>
        <v>1.048767697954903</v>
      </c>
      <c r="X18" s="39">
        <f t="shared" si="11"/>
        <v>-6.816990036706869</v>
      </c>
      <c r="Y18" s="39">
        <f t="shared" si="12"/>
        <v>-3.6706869428421607</v>
      </c>
      <c r="Z18" s="39">
        <f t="shared" si="13"/>
        <v>-5.768222338751967</v>
      </c>
    </row>
    <row r="19" spans="1:26" ht="12">
      <c r="A19" s="1">
        <v>49012</v>
      </c>
      <c r="B19" s="1" t="s">
        <v>155</v>
      </c>
      <c r="C19" s="30">
        <v>33180</v>
      </c>
      <c r="D19" s="30">
        <v>141</v>
      </c>
      <c r="E19" s="30">
        <v>514</v>
      </c>
      <c r="F19" s="28">
        <f t="shared" si="0"/>
        <v>-373</v>
      </c>
      <c r="G19" s="30">
        <v>162</v>
      </c>
      <c r="H19" s="30">
        <v>519</v>
      </c>
      <c r="I19" s="30">
        <v>53</v>
      </c>
      <c r="J19" s="28">
        <f t="shared" si="1"/>
        <v>734</v>
      </c>
      <c r="K19" s="30">
        <v>90</v>
      </c>
      <c r="L19" s="30">
        <v>537</v>
      </c>
      <c r="M19" s="30">
        <v>211</v>
      </c>
      <c r="N19" s="28">
        <f t="shared" si="2"/>
        <v>838</v>
      </c>
      <c r="O19" s="28">
        <f t="shared" si="3"/>
        <v>-104</v>
      </c>
      <c r="P19" s="28">
        <f t="shared" si="4"/>
        <v>-477</v>
      </c>
      <c r="Q19" s="30">
        <v>-55</v>
      </c>
      <c r="R19" s="28">
        <f t="shared" si="5"/>
        <v>32648</v>
      </c>
      <c r="S19" s="39">
        <f t="shared" si="6"/>
        <v>4.283891353223552</v>
      </c>
      <c r="T19" s="39">
        <f t="shared" si="7"/>
        <v>15.616455003949687</v>
      </c>
      <c r="U19" s="39">
        <f t="shared" si="8"/>
        <v>-3.159749650604606</v>
      </c>
      <c r="V19" s="39">
        <f t="shared" si="9"/>
        <v>-0.546879747220028</v>
      </c>
      <c r="W19" s="39">
        <f t="shared" si="10"/>
        <v>2.187518988880112</v>
      </c>
      <c r="X19" s="39">
        <f t="shared" si="11"/>
        <v>-4.8003888922646905</v>
      </c>
      <c r="Y19" s="39">
        <f t="shared" si="12"/>
        <v>-11.332563650726135</v>
      </c>
      <c r="Z19" s="39">
        <f t="shared" si="13"/>
        <v>-14.492313301330741</v>
      </c>
    </row>
    <row r="20" spans="1:26" ht="12">
      <c r="A20" s="1">
        <v>49013</v>
      </c>
      <c r="B20" s="1" t="s">
        <v>156</v>
      </c>
      <c r="C20" s="27">
        <v>3654</v>
      </c>
      <c r="D20" s="27">
        <v>24</v>
      </c>
      <c r="E20" s="27">
        <v>37</v>
      </c>
      <c r="F20" s="28">
        <f t="shared" si="0"/>
        <v>-13</v>
      </c>
      <c r="G20" s="27">
        <v>15</v>
      </c>
      <c r="H20" s="27">
        <v>113</v>
      </c>
      <c r="I20" s="27">
        <v>8</v>
      </c>
      <c r="J20" s="28">
        <f t="shared" si="1"/>
        <v>136</v>
      </c>
      <c r="K20" s="27">
        <v>10</v>
      </c>
      <c r="L20" s="27">
        <v>112</v>
      </c>
      <c r="M20" s="27">
        <v>16</v>
      </c>
      <c r="N20" s="28">
        <f t="shared" si="2"/>
        <v>138</v>
      </c>
      <c r="O20" s="28">
        <f t="shared" si="3"/>
        <v>-2</v>
      </c>
      <c r="P20" s="28">
        <f t="shared" si="4"/>
        <v>-15</v>
      </c>
      <c r="Q20" s="27">
        <v>65</v>
      </c>
      <c r="R20" s="28">
        <f t="shared" si="5"/>
        <v>3704</v>
      </c>
      <c r="S20" s="39">
        <f t="shared" si="6"/>
        <v>6.523511823865181</v>
      </c>
      <c r="T20" s="39">
        <f t="shared" si="7"/>
        <v>10.057080728458821</v>
      </c>
      <c r="U20" s="39">
        <f t="shared" si="8"/>
        <v>-0.5436259853220984</v>
      </c>
      <c r="V20" s="39">
        <f t="shared" si="9"/>
        <v>0.2718129926610492</v>
      </c>
      <c r="W20" s="39">
        <f t="shared" si="10"/>
        <v>1.359064963305246</v>
      </c>
      <c r="X20" s="39">
        <f t="shared" si="11"/>
        <v>-2.1745039412883935</v>
      </c>
      <c r="Y20" s="39">
        <f t="shared" si="12"/>
        <v>-3.5335689045936394</v>
      </c>
      <c r="Z20" s="39">
        <f t="shared" si="13"/>
        <v>-4.077194889915738</v>
      </c>
    </row>
    <row r="21" spans="1:26" ht="12">
      <c r="A21" s="1">
        <v>49014</v>
      </c>
      <c r="B21" s="1" t="s">
        <v>157</v>
      </c>
      <c r="C21" s="30">
        <v>11902</v>
      </c>
      <c r="D21" s="30">
        <v>75</v>
      </c>
      <c r="E21" s="30">
        <v>112</v>
      </c>
      <c r="F21" s="28">
        <f t="shared" si="0"/>
        <v>-37</v>
      </c>
      <c r="G21" s="30">
        <v>25</v>
      </c>
      <c r="H21" s="30">
        <v>245</v>
      </c>
      <c r="I21" s="30">
        <v>12</v>
      </c>
      <c r="J21" s="28">
        <f t="shared" si="1"/>
        <v>282</v>
      </c>
      <c r="K21" s="30">
        <v>16</v>
      </c>
      <c r="L21" s="30">
        <v>197</v>
      </c>
      <c r="M21" s="30">
        <v>16</v>
      </c>
      <c r="N21" s="28">
        <f t="shared" si="2"/>
        <v>229</v>
      </c>
      <c r="O21" s="28">
        <f t="shared" si="3"/>
        <v>53</v>
      </c>
      <c r="P21" s="28">
        <f t="shared" si="4"/>
        <v>16</v>
      </c>
      <c r="Q21" s="30">
        <v>-4</v>
      </c>
      <c r="R21" s="28">
        <f t="shared" si="5"/>
        <v>11914</v>
      </c>
      <c r="S21" s="39">
        <f t="shared" si="6"/>
        <v>6.298286865972456</v>
      </c>
      <c r="T21" s="39">
        <f t="shared" si="7"/>
        <v>9.4054417198522</v>
      </c>
      <c r="U21" s="39">
        <f t="shared" si="8"/>
        <v>4.450789385287202</v>
      </c>
      <c r="V21" s="39">
        <f t="shared" si="9"/>
        <v>4.030903594222371</v>
      </c>
      <c r="W21" s="39">
        <f t="shared" si="10"/>
        <v>0.7557944239166947</v>
      </c>
      <c r="X21" s="39">
        <f t="shared" si="11"/>
        <v>-0.3359086328518643</v>
      </c>
      <c r="Y21" s="39">
        <f t="shared" si="12"/>
        <v>-3.1071548538797447</v>
      </c>
      <c r="Z21" s="39">
        <f t="shared" si="13"/>
        <v>1.3436345314074571</v>
      </c>
    </row>
    <row r="22" spans="1:26" ht="12">
      <c r="A22" s="1">
        <v>49021</v>
      </c>
      <c r="B22" s="1" t="s">
        <v>158</v>
      </c>
      <c r="C22" s="27">
        <v>3364</v>
      </c>
      <c r="D22" s="27">
        <v>16</v>
      </c>
      <c r="E22" s="27">
        <v>49</v>
      </c>
      <c r="F22" s="28">
        <f t="shared" si="0"/>
        <v>-33</v>
      </c>
      <c r="G22" s="27">
        <v>17</v>
      </c>
      <c r="H22" s="27">
        <v>114</v>
      </c>
      <c r="I22" s="27">
        <v>1</v>
      </c>
      <c r="J22" s="28">
        <f t="shared" si="1"/>
        <v>132</v>
      </c>
      <c r="K22" s="27">
        <v>9</v>
      </c>
      <c r="L22" s="27">
        <v>94</v>
      </c>
      <c r="M22" s="27">
        <v>2</v>
      </c>
      <c r="N22" s="28">
        <f t="shared" si="2"/>
        <v>105</v>
      </c>
      <c r="O22" s="28">
        <f t="shared" si="3"/>
        <v>27</v>
      </c>
      <c r="P22" s="28">
        <f t="shared" si="4"/>
        <v>-6</v>
      </c>
      <c r="Q22" s="27">
        <v>-10</v>
      </c>
      <c r="R22" s="28">
        <f t="shared" si="5"/>
        <v>3348</v>
      </c>
      <c r="S22" s="39">
        <f t="shared" si="6"/>
        <v>4.767580452920143</v>
      </c>
      <c r="T22" s="39">
        <f t="shared" si="7"/>
        <v>14.600715137067938</v>
      </c>
      <c r="U22" s="39">
        <f t="shared" si="8"/>
        <v>8.045292014302742</v>
      </c>
      <c r="V22" s="39">
        <f t="shared" si="9"/>
        <v>5.959475566150179</v>
      </c>
      <c r="W22" s="39">
        <f t="shared" si="10"/>
        <v>2.3837902264600714</v>
      </c>
      <c r="X22" s="39">
        <f t="shared" si="11"/>
        <v>-0.29797377830750893</v>
      </c>
      <c r="Y22" s="39">
        <f t="shared" si="12"/>
        <v>-9.833134684147794</v>
      </c>
      <c r="Z22" s="39">
        <f t="shared" si="13"/>
        <v>-1.7878426698450536</v>
      </c>
    </row>
    <row r="23" spans="1:26" ht="12">
      <c r="A23" s="1">
        <v>49017</v>
      </c>
      <c r="B23" s="1" t="s">
        <v>159</v>
      </c>
      <c r="C23" s="30">
        <v>30273</v>
      </c>
      <c r="D23" s="30">
        <v>145</v>
      </c>
      <c r="E23" s="30">
        <v>415</v>
      </c>
      <c r="F23" s="28">
        <f t="shared" si="0"/>
        <v>-270</v>
      </c>
      <c r="G23" s="30">
        <v>75</v>
      </c>
      <c r="H23" s="30">
        <v>702</v>
      </c>
      <c r="I23" s="30">
        <v>6</v>
      </c>
      <c r="J23" s="28">
        <f t="shared" si="1"/>
        <v>783</v>
      </c>
      <c r="K23" s="30">
        <v>59</v>
      </c>
      <c r="L23" s="30">
        <v>613</v>
      </c>
      <c r="M23" s="30">
        <v>26</v>
      </c>
      <c r="N23" s="28">
        <f t="shared" si="2"/>
        <v>698</v>
      </c>
      <c r="O23" s="28">
        <f t="shared" si="3"/>
        <v>85</v>
      </c>
      <c r="P23" s="28">
        <f t="shared" si="4"/>
        <v>-185</v>
      </c>
      <c r="Q23" s="30">
        <v>50</v>
      </c>
      <c r="R23" s="28">
        <f t="shared" si="5"/>
        <v>30138</v>
      </c>
      <c r="S23" s="39">
        <f aca="true" t="shared" si="14" ref="S23:S26">((D23)/((C24+R23)/2))*1000</f>
        <v>7.8860064175776365</v>
      </c>
      <c r="T23" s="39">
        <f aca="true" t="shared" si="15" ref="T23:T26">((E23)/((C24+R23)/2))*1000</f>
        <v>22.570294229618753</v>
      </c>
      <c r="U23" s="39">
        <f aca="true" t="shared" si="16" ref="U23:U26">((O23)/((C24+R23)/2))*1000</f>
        <v>4.622831348235167</v>
      </c>
      <c r="V23" s="39">
        <f aca="true" t="shared" si="17" ref="V23:V26">((H23-L23)/((C24+R23)/2))*1000</f>
        <v>4.840376352857998</v>
      </c>
      <c r="W23" s="39">
        <f aca="true" t="shared" si="18" ref="W23:W26">((G23-K23)/((C24+R23)/2))*1000</f>
        <v>0.8701800184913253</v>
      </c>
      <c r="X23" s="39">
        <f aca="true" t="shared" si="19" ref="X23:X26">((I23-M23)/((C24+R23)/2))*1000</f>
        <v>-1.0877250231141566</v>
      </c>
      <c r="Y23" s="39">
        <f aca="true" t="shared" si="20" ref="Y23:Y26">((F23)/((C24+R23)/2))*1000</f>
        <v>-14.684287812041116</v>
      </c>
      <c r="Z23" s="39">
        <f aca="true" t="shared" si="21" ref="Z23:Z26">((P23)/((C24+R23)/2))*1000</f>
        <v>-10.06145646380595</v>
      </c>
    </row>
    <row r="24" spans="1:26" ht="12">
      <c r="A24" s="1">
        <v>49018</v>
      </c>
      <c r="B24" s="1" t="s">
        <v>160</v>
      </c>
      <c r="C24" s="27">
        <v>6636</v>
      </c>
      <c r="D24" s="27">
        <v>37</v>
      </c>
      <c r="E24" s="27">
        <v>96</v>
      </c>
      <c r="F24" s="28">
        <f t="shared" si="0"/>
        <v>-59</v>
      </c>
      <c r="G24" s="27">
        <v>29</v>
      </c>
      <c r="H24" s="27">
        <v>148</v>
      </c>
      <c r="I24" s="27">
        <v>1</v>
      </c>
      <c r="J24" s="28">
        <f t="shared" si="1"/>
        <v>178</v>
      </c>
      <c r="K24" s="27">
        <v>10</v>
      </c>
      <c r="L24" s="27">
        <v>161</v>
      </c>
      <c r="M24" s="27">
        <v>21</v>
      </c>
      <c r="N24" s="28">
        <f t="shared" si="2"/>
        <v>192</v>
      </c>
      <c r="O24" s="28">
        <f t="shared" si="3"/>
        <v>-14</v>
      </c>
      <c r="P24" s="28">
        <f t="shared" si="4"/>
        <v>-73</v>
      </c>
      <c r="Q24" s="27">
        <v>10</v>
      </c>
      <c r="R24" s="28">
        <f t="shared" si="5"/>
        <v>6573</v>
      </c>
      <c r="S24" s="39">
        <f t="shared" si="14"/>
        <v>10.520329826556724</v>
      </c>
      <c r="T24" s="39">
        <f t="shared" si="15"/>
        <v>27.295990901336367</v>
      </c>
      <c r="U24" s="39">
        <f t="shared" si="16"/>
        <v>-3.98066533977822</v>
      </c>
      <c r="V24" s="39">
        <f t="shared" si="17"/>
        <v>-3.696332101222633</v>
      </c>
      <c r="W24" s="39">
        <f t="shared" si="18"/>
        <v>5.402331532556156</v>
      </c>
      <c r="X24" s="39">
        <f t="shared" si="19"/>
        <v>-5.686664771111743</v>
      </c>
      <c r="Y24" s="39">
        <f t="shared" si="20"/>
        <v>-16.77566107477964</v>
      </c>
      <c r="Z24" s="39">
        <f t="shared" si="21"/>
        <v>-20.75632641455786</v>
      </c>
    </row>
    <row r="25" spans="1:26" ht="12">
      <c r="A25" s="1">
        <v>49019</v>
      </c>
      <c r="B25" s="1" t="s">
        <v>161</v>
      </c>
      <c r="C25" s="30">
        <v>461</v>
      </c>
      <c r="D25" s="30">
        <v>3</v>
      </c>
      <c r="E25" s="30">
        <v>7</v>
      </c>
      <c r="F25" s="28">
        <f t="shared" si="0"/>
        <v>-4</v>
      </c>
      <c r="G25" s="30">
        <v>14</v>
      </c>
      <c r="H25" s="30">
        <v>25</v>
      </c>
      <c r="I25" s="30">
        <v>1</v>
      </c>
      <c r="J25" s="28">
        <f t="shared" si="1"/>
        <v>40</v>
      </c>
      <c r="K25" s="30">
        <v>2</v>
      </c>
      <c r="L25" s="30">
        <v>12</v>
      </c>
      <c r="M25" s="30">
        <v>0</v>
      </c>
      <c r="N25" s="28">
        <f t="shared" si="2"/>
        <v>14</v>
      </c>
      <c r="O25" s="28">
        <f t="shared" si="3"/>
        <v>26</v>
      </c>
      <c r="P25" s="28">
        <f t="shared" si="4"/>
        <v>22</v>
      </c>
      <c r="Q25" s="30">
        <v>6</v>
      </c>
      <c r="R25" s="28">
        <f t="shared" si="5"/>
        <v>489</v>
      </c>
      <c r="S25" s="39">
        <f t="shared" si="14"/>
        <v>1.7011624610150269</v>
      </c>
      <c r="T25" s="39">
        <f t="shared" si="15"/>
        <v>3.9693790757017298</v>
      </c>
      <c r="U25" s="39">
        <f t="shared" si="16"/>
        <v>14.743407995463567</v>
      </c>
      <c r="V25" s="39">
        <f t="shared" si="17"/>
        <v>7.3717039977317835</v>
      </c>
      <c r="W25" s="39">
        <f t="shared" si="18"/>
        <v>6.8046498440601075</v>
      </c>
      <c r="X25" s="39">
        <f t="shared" si="19"/>
        <v>0.5670541536716757</v>
      </c>
      <c r="Y25" s="39">
        <f t="shared" si="20"/>
        <v>-2.2682166146867027</v>
      </c>
      <c r="Z25" s="39">
        <f t="shared" si="21"/>
        <v>12.475191380776865</v>
      </c>
    </row>
    <row r="26" spans="1:26" ht="12">
      <c r="A26" s="1">
        <v>49020</v>
      </c>
      <c r="B26" s="1" t="s">
        <v>162</v>
      </c>
      <c r="C26" s="27">
        <v>3038</v>
      </c>
      <c r="D26" s="27">
        <v>12</v>
      </c>
      <c r="E26" s="27">
        <v>31</v>
      </c>
      <c r="F26" s="28">
        <f t="shared" si="0"/>
        <v>-19</v>
      </c>
      <c r="G26" s="27">
        <v>20</v>
      </c>
      <c r="H26" s="27">
        <v>105</v>
      </c>
      <c r="I26" s="27">
        <v>1</v>
      </c>
      <c r="J26" s="28">
        <f t="shared" si="1"/>
        <v>126</v>
      </c>
      <c r="K26" s="27">
        <v>20</v>
      </c>
      <c r="L26" s="27">
        <v>74</v>
      </c>
      <c r="M26" s="27">
        <v>54</v>
      </c>
      <c r="N26" s="28">
        <f t="shared" si="2"/>
        <v>148</v>
      </c>
      <c r="O26" s="28">
        <f t="shared" si="3"/>
        <v>-22</v>
      </c>
      <c r="P26" s="28">
        <f t="shared" si="4"/>
        <v>-41</v>
      </c>
      <c r="Q26" s="27">
        <v>-12</v>
      </c>
      <c r="R26" s="28">
        <f t="shared" si="5"/>
        <v>2985</v>
      </c>
      <c r="S26" s="39">
        <f t="shared" si="14"/>
        <v>0.07167131534781492</v>
      </c>
      <c r="T26" s="39">
        <f t="shared" si="15"/>
        <v>0.18515089798185522</v>
      </c>
      <c r="U26" s="39">
        <f t="shared" si="16"/>
        <v>-0.131397411470994</v>
      </c>
      <c r="V26" s="39">
        <f t="shared" si="17"/>
        <v>0.18515089798185522</v>
      </c>
      <c r="W26" s="39">
        <f t="shared" si="18"/>
        <v>0</v>
      </c>
      <c r="X26" s="39">
        <f t="shared" si="19"/>
        <v>-0.31654830945284923</v>
      </c>
      <c r="Y26" s="39">
        <f t="shared" si="20"/>
        <v>-0.11347958263404029</v>
      </c>
      <c r="Z26" s="39">
        <f t="shared" si="21"/>
        <v>-0.24487699410503433</v>
      </c>
    </row>
    <row r="27" spans="1:26" s="40" customFormat="1" ht="12">
      <c r="A27" s="31"/>
      <c r="B27" s="31" t="s">
        <v>152</v>
      </c>
      <c r="C27" s="32">
        <f>SUM(C8:C26)</f>
        <v>331877</v>
      </c>
      <c r="D27" s="32">
        <f>SUM(D8:D26)</f>
        <v>1825</v>
      </c>
      <c r="E27" s="32">
        <f>SUM(E8:E26)</f>
        <v>4529</v>
      </c>
      <c r="F27" s="32">
        <f t="shared" si="0"/>
        <v>-2704</v>
      </c>
      <c r="G27" s="32">
        <f>SUM(G8:G26)</f>
        <v>1324</v>
      </c>
      <c r="H27" s="32">
        <f>SUM(H8:H26)</f>
        <v>6182</v>
      </c>
      <c r="I27" s="32">
        <f>SUM(I8:I26)</f>
        <v>288</v>
      </c>
      <c r="J27" s="32">
        <f t="shared" si="1"/>
        <v>7794</v>
      </c>
      <c r="K27" s="32">
        <f>SUM(K8:K26)</f>
        <v>754</v>
      </c>
      <c r="L27" s="32">
        <f>SUM(L8:L26)</f>
        <v>5737</v>
      </c>
      <c r="M27" s="32">
        <f>SUM(M8:M26)</f>
        <v>881</v>
      </c>
      <c r="N27" s="32">
        <f t="shared" si="2"/>
        <v>7372</v>
      </c>
      <c r="O27" s="32">
        <f>SUM(O8:O26)</f>
        <v>422</v>
      </c>
      <c r="P27" s="32">
        <f t="shared" si="4"/>
        <v>-2282</v>
      </c>
      <c r="Q27" s="32">
        <f>SUM(Q8:Q26)</f>
        <v>-599</v>
      </c>
      <c r="R27" s="32">
        <f>SUM(R8:R26)</f>
        <v>328996</v>
      </c>
      <c r="S27" s="33">
        <f>((D27)/((C27+R27)/2))*1000</f>
        <v>5.522997610736102</v>
      </c>
      <c r="T27" s="33">
        <f>((E27)/((C27+R27)/2))*1000</f>
        <v>13.706112974807565</v>
      </c>
      <c r="U27" s="33">
        <f>((O27)/((C27+R27)/2))*1000</f>
        <v>1.2770986256058274</v>
      </c>
      <c r="V27" s="33">
        <f>((H27-L27)/((C27+R27)/2))*1000</f>
        <v>1.3467035270014056</v>
      </c>
      <c r="W27" s="33">
        <f>((G27-K27)/((C27+R27)/2))*1000</f>
        <v>1.7249910345860702</v>
      </c>
      <c r="X27" s="33">
        <f>((I27-M27)/((C27+R27)/2))*1000</f>
        <v>-1.7945959359816486</v>
      </c>
      <c r="Y27" s="33">
        <f>((F27)/((C27+R27)/2))*1000</f>
        <v>-8.183115364071464</v>
      </c>
      <c r="Z27" s="33">
        <f>((P27)/((C27+R27)/2))*1000</f>
        <v>-6.906016738465636</v>
      </c>
    </row>
    <row r="28" ht="12">
      <c r="A28" s="34" t="s">
        <v>71</v>
      </c>
    </row>
  </sheetData>
  <sheetProtection selectLockedCells="1" selectUnlockedCells="1"/>
  <mergeCells count="13">
    <mergeCell ref="D4:F4"/>
    <mergeCell ref="G4:O4"/>
    <mergeCell ref="S4:S7"/>
    <mergeCell ref="T4:T7"/>
    <mergeCell ref="U4:X4"/>
    <mergeCell ref="Y4:Y7"/>
    <mergeCell ref="Z4:Z7"/>
    <mergeCell ref="G5:J5"/>
    <mergeCell ref="K5:N5"/>
    <mergeCell ref="U5:U7"/>
    <mergeCell ref="V5:V7"/>
    <mergeCell ref="W5:W7"/>
    <mergeCell ref="X5:X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C1">
      <selection activeCell="R7" sqref="R7"/>
    </sheetView>
  </sheetViews>
  <sheetFormatPr defaultColWidth="9.140625" defaultRowHeight="12.75"/>
  <cols>
    <col min="1" max="1" width="9.140625" style="1" customWidth="1"/>
    <col min="2" max="2" width="24.7109375" style="1" customWidth="1"/>
    <col min="3" max="3" width="13.28125" style="1" customWidth="1"/>
    <col min="4" max="4" width="18.28125" style="1" customWidth="1"/>
    <col min="5" max="16" width="9.140625" style="1" customWidth="1"/>
    <col min="17" max="17" width="14.28125" style="1" customWidth="1"/>
    <col min="18" max="18" width="9.8515625" style="1" customWidth="1"/>
    <col min="19" max="16384" width="9.140625" style="1" customWidth="1"/>
  </cols>
  <sheetData>
    <row r="1" spans="1:18" s="5" customFormat="1" ht="12">
      <c r="A1" s="2" t="s">
        <v>163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" customFormat="1" ht="12">
      <c r="A2" s="4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7" customFormat="1" ht="12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6" s="7" customFormat="1" ht="12.75" customHeight="1">
      <c r="A4" s="9"/>
      <c r="B4" s="9"/>
      <c r="C4" s="10"/>
      <c r="D4" s="11" t="s">
        <v>1</v>
      </c>
      <c r="E4" s="11"/>
      <c r="F4" s="11"/>
      <c r="G4" s="11" t="s">
        <v>2</v>
      </c>
      <c r="H4" s="11"/>
      <c r="I4" s="11"/>
      <c r="J4" s="11"/>
      <c r="K4" s="11"/>
      <c r="L4" s="11"/>
      <c r="M4" s="11"/>
      <c r="N4" s="11"/>
      <c r="O4" s="11"/>
      <c r="P4" s="10"/>
      <c r="Q4" s="10"/>
      <c r="R4" s="10"/>
      <c r="S4" s="12" t="s">
        <v>3</v>
      </c>
      <c r="T4" s="12" t="s">
        <v>4</v>
      </c>
      <c r="U4" s="13" t="s">
        <v>5</v>
      </c>
      <c r="V4" s="13"/>
      <c r="W4" s="13"/>
      <c r="X4" s="13"/>
      <c r="Y4" s="12" t="s">
        <v>6</v>
      </c>
      <c r="Z4" s="12" t="s">
        <v>7</v>
      </c>
    </row>
    <row r="5" spans="1:26" s="7" customFormat="1" ht="11.25" customHeight="1">
      <c r="A5" s="14" t="s">
        <v>8</v>
      </c>
      <c r="B5" s="14" t="s">
        <v>9</v>
      </c>
      <c r="C5" s="15" t="s">
        <v>10</v>
      </c>
      <c r="D5" s="16"/>
      <c r="E5" s="16"/>
      <c r="F5" s="16"/>
      <c r="G5" s="11" t="s">
        <v>11</v>
      </c>
      <c r="H5" s="11"/>
      <c r="I5" s="11"/>
      <c r="J5" s="11"/>
      <c r="K5" s="11" t="s">
        <v>12</v>
      </c>
      <c r="L5" s="11"/>
      <c r="M5" s="11"/>
      <c r="N5" s="11"/>
      <c r="O5" s="17"/>
      <c r="P5" s="15"/>
      <c r="Q5" s="15"/>
      <c r="R5" s="15" t="s">
        <v>10</v>
      </c>
      <c r="S5" s="12"/>
      <c r="T5" s="12"/>
      <c r="U5" s="42" t="s">
        <v>13</v>
      </c>
      <c r="V5" s="42" t="s">
        <v>14</v>
      </c>
      <c r="W5" s="42" t="s">
        <v>15</v>
      </c>
      <c r="X5" s="43" t="s">
        <v>16</v>
      </c>
      <c r="Y5" s="12"/>
      <c r="Z5" s="12"/>
    </row>
    <row r="6" spans="1:26" s="7" customFormat="1" ht="11.25" customHeight="1">
      <c r="A6" s="14" t="s">
        <v>17</v>
      </c>
      <c r="B6" s="14" t="s">
        <v>18</v>
      </c>
      <c r="C6" s="15" t="s">
        <v>19</v>
      </c>
      <c r="D6" s="20" t="s">
        <v>20</v>
      </c>
      <c r="E6" s="20" t="s">
        <v>21</v>
      </c>
      <c r="F6" s="20" t="s">
        <v>22</v>
      </c>
      <c r="G6" s="21" t="s">
        <v>23</v>
      </c>
      <c r="H6" s="21" t="s">
        <v>23</v>
      </c>
      <c r="I6" s="21" t="s">
        <v>24</v>
      </c>
      <c r="J6" s="21"/>
      <c r="K6" s="21" t="s">
        <v>25</v>
      </c>
      <c r="L6" s="21" t="s">
        <v>25</v>
      </c>
      <c r="M6" s="21" t="s">
        <v>24</v>
      </c>
      <c r="N6" s="21"/>
      <c r="O6" s="15" t="s">
        <v>22</v>
      </c>
      <c r="P6" s="15" t="s">
        <v>22</v>
      </c>
      <c r="Q6" s="15" t="s">
        <v>26</v>
      </c>
      <c r="R6" s="15" t="s">
        <v>19</v>
      </c>
      <c r="S6" s="12"/>
      <c r="T6" s="12"/>
      <c r="U6" s="42"/>
      <c r="V6" s="42"/>
      <c r="W6" s="42"/>
      <c r="X6" s="43"/>
      <c r="Y6" s="12"/>
      <c r="Z6" s="12"/>
    </row>
    <row r="7" spans="1:26" s="7" customFormat="1" ht="11.25" customHeight="1">
      <c r="A7" s="22"/>
      <c r="B7" s="22"/>
      <c r="C7" s="23" t="s">
        <v>27</v>
      </c>
      <c r="D7" s="24" t="s">
        <v>28</v>
      </c>
      <c r="E7" s="25"/>
      <c r="F7" s="25"/>
      <c r="G7" s="25" t="s">
        <v>29</v>
      </c>
      <c r="H7" s="25" t="s">
        <v>30</v>
      </c>
      <c r="I7" s="25" t="s">
        <v>31</v>
      </c>
      <c r="J7" s="25" t="s">
        <v>13</v>
      </c>
      <c r="K7" s="25" t="s">
        <v>29</v>
      </c>
      <c r="L7" s="25" t="s">
        <v>30</v>
      </c>
      <c r="M7" s="25" t="s">
        <v>32</v>
      </c>
      <c r="N7" s="25" t="s">
        <v>13</v>
      </c>
      <c r="O7" s="26"/>
      <c r="P7" s="23" t="s">
        <v>33</v>
      </c>
      <c r="Q7" s="23" t="s">
        <v>33</v>
      </c>
      <c r="R7" s="23" t="s">
        <v>34</v>
      </c>
      <c r="S7" s="12"/>
      <c r="T7" s="12"/>
      <c r="U7" s="42"/>
      <c r="V7" s="42"/>
      <c r="W7" s="42"/>
      <c r="X7" s="43"/>
      <c r="Y7" s="12"/>
      <c r="Z7" s="12"/>
    </row>
    <row r="8" spans="1:26" ht="12">
      <c r="A8" s="1">
        <v>46001</v>
      </c>
      <c r="B8" s="1" t="s">
        <v>164</v>
      </c>
      <c r="C8" s="30">
        <v>15575</v>
      </c>
      <c r="D8" s="30">
        <v>125</v>
      </c>
      <c r="E8" s="30">
        <v>158</v>
      </c>
      <c r="F8" s="28">
        <f aca="true" t="shared" si="0" ref="F8:F41">(D8-E8)</f>
        <v>-33</v>
      </c>
      <c r="G8" s="30">
        <v>71</v>
      </c>
      <c r="H8" s="30">
        <v>546</v>
      </c>
      <c r="I8" s="30">
        <v>24</v>
      </c>
      <c r="J8" s="28">
        <f aca="true" t="shared" si="1" ref="J8:J40">SUM(G8:I8)</f>
        <v>641</v>
      </c>
      <c r="K8" s="30">
        <v>39</v>
      </c>
      <c r="L8" s="30">
        <v>513</v>
      </c>
      <c r="M8" s="30">
        <v>62</v>
      </c>
      <c r="N8" s="28">
        <f aca="true" t="shared" si="2" ref="N8:N40">SUM(K8:M8)</f>
        <v>614</v>
      </c>
      <c r="O8" s="28">
        <f aca="true" t="shared" si="3" ref="O8:O41">(J8-N8)</f>
        <v>27</v>
      </c>
      <c r="P8" s="28">
        <f aca="true" t="shared" si="4" ref="P8:P41">(F8+O8)</f>
        <v>-6</v>
      </c>
      <c r="Q8" s="30">
        <v>50</v>
      </c>
      <c r="R8" s="28">
        <f aca="true" t="shared" si="5" ref="R8:R40">(C8+P8+Q8)</f>
        <v>15619</v>
      </c>
      <c r="S8" s="39">
        <f aca="true" t="shared" si="6" ref="S8:S20">((D8)/((C8+R8)/2))*1000</f>
        <v>8.014361736231328</v>
      </c>
      <c r="T8" s="39">
        <f aca="true" t="shared" si="7" ref="T8:T20">((E8)/((C8+R8)/2))*1000</f>
        <v>10.130153234596397</v>
      </c>
      <c r="U8" s="39">
        <f aca="true" t="shared" si="8" ref="U8:U20">((O8)/((C8+R8)/2))*1000</f>
        <v>1.7311021350259665</v>
      </c>
      <c r="V8" s="39">
        <f aca="true" t="shared" si="9" ref="V8:V20">((H8-L8)/((C8+R8)/2))*1000</f>
        <v>2.1157914983650703</v>
      </c>
      <c r="W8" s="39">
        <f aca="true" t="shared" si="10" ref="W8:W20">((G8-K8)/((C8+R8)/2))*1000</f>
        <v>2.0516766044752197</v>
      </c>
      <c r="X8" s="39">
        <f aca="true" t="shared" si="11" ref="X8:X20">((I8-M8)/((C8+R8)/2))*1000</f>
        <v>-2.4363659678143232</v>
      </c>
      <c r="Y8" s="39">
        <f aca="true" t="shared" si="12" ref="Y8:Y20">((F8)/((C8+R8)/2))*1000</f>
        <v>-2.1157914983650703</v>
      </c>
      <c r="Z8" s="39">
        <f aca="true" t="shared" si="13" ref="Z8:Z20">((P8)/((C8+R8)/2))*1000</f>
        <v>-0.38468936333910364</v>
      </c>
    </row>
    <row r="9" spans="1:26" ht="12">
      <c r="A9" s="1">
        <v>46002</v>
      </c>
      <c r="B9" s="1" t="s">
        <v>165</v>
      </c>
      <c r="C9" s="27">
        <v>5801</v>
      </c>
      <c r="D9" s="27">
        <v>17</v>
      </c>
      <c r="E9" s="27">
        <v>75</v>
      </c>
      <c r="F9" s="28">
        <f t="shared" si="0"/>
        <v>-58</v>
      </c>
      <c r="G9" s="27">
        <v>69</v>
      </c>
      <c r="H9" s="27">
        <v>131</v>
      </c>
      <c r="I9" s="27">
        <v>3</v>
      </c>
      <c r="J9" s="44">
        <f t="shared" si="1"/>
        <v>203</v>
      </c>
      <c r="K9" s="27">
        <v>21</v>
      </c>
      <c r="L9" s="27">
        <v>127</v>
      </c>
      <c r="M9" s="27">
        <v>23</v>
      </c>
      <c r="N9" s="44">
        <f t="shared" si="2"/>
        <v>171</v>
      </c>
      <c r="O9" s="28">
        <f t="shared" si="3"/>
        <v>32</v>
      </c>
      <c r="P9" s="28">
        <f t="shared" si="4"/>
        <v>-26</v>
      </c>
      <c r="Q9" s="27">
        <v>-146</v>
      </c>
      <c r="R9" s="28">
        <f t="shared" si="5"/>
        <v>5629</v>
      </c>
      <c r="S9" s="39">
        <f t="shared" si="6"/>
        <v>2.974628171478565</v>
      </c>
      <c r="T9" s="39">
        <f t="shared" si="7"/>
        <v>13.123359580052494</v>
      </c>
      <c r="U9" s="39">
        <f t="shared" si="8"/>
        <v>5.5993000874890635</v>
      </c>
      <c r="V9" s="39">
        <f t="shared" si="9"/>
        <v>0.6999125109361329</v>
      </c>
      <c r="W9" s="39">
        <f t="shared" si="10"/>
        <v>8.398950131233596</v>
      </c>
      <c r="X9" s="39">
        <f t="shared" si="11"/>
        <v>-3.499562554680665</v>
      </c>
      <c r="Y9" s="39">
        <f t="shared" si="12"/>
        <v>-10.148731408573928</v>
      </c>
      <c r="Z9" s="39">
        <f t="shared" si="13"/>
        <v>-4.549431321084864</v>
      </c>
    </row>
    <row r="10" spans="1:26" ht="12">
      <c r="A10" s="1">
        <v>46003</v>
      </c>
      <c r="B10" s="1" t="s">
        <v>166</v>
      </c>
      <c r="C10" s="30">
        <v>9694</v>
      </c>
      <c r="D10" s="30">
        <v>50</v>
      </c>
      <c r="E10" s="30">
        <v>142</v>
      </c>
      <c r="F10" s="28">
        <f t="shared" si="0"/>
        <v>-92</v>
      </c>
      <c r="G10" s="30">
        <v>44</v>
      </c>
      <c r="H10" s="30">
        <v>180</v>
      </c>
      <c r="I10" s="30">
        <v>6</v>
      </c>
      <c r="J10" s="44">
        <f t="shared" si="1"/>
        <v>230</v>
      </c>
      <c r="K10" s="30">
        <v>20</v>
      </c>
      <c r="L10" s="30">
        <v>215</v>
      </c>
      <c r="M10" s="30">
        <v>2</v>
      </c>
      <c r="N10" s="44">
        <f t="shared" si="2"/>
        <v>237</v>
      </c>
      <c r="O10" s="28">
        <f t="shared" si="3"/>
        <v>-7</v>
      </c>
      <c r="P10" s="28">
        <f t="shared" si="4"/>
        <v>-99</v>
      </c>
      <c r="Q10" s="30">
        <v>-21</v>
      </c>
      <c r="R10" s="28">
        <f t="shared" si="5"/>
        <v>9574</v>
      </c>
      <c r="S10" s="39">
        <f t="shared" si="6"/>
        <v>5.189952252439277</v>
      </c>
      <c r="T10" s="39">
        <f t="shared" si="7"/>
        <v>14.739464396927549</v>
      </c>
      <c r="U10" s="39">
        <f t="shared" si="8"/>
        <v>-0.7265933153414988</v>
      </c>
      <c r="V10" s="39">
        <f t="shared" si="9"/>
        <v>-3.6329665767074943</v>
      </c>
      <c r="W10" s="39">
        <f t="shared" si="10"/>
        <v>2.491177081170853</v>
      </c>
      <c r="X10" s="39">
        <f t="shared" si="11"/>
        <v>0.4151961801951422</v>
      </c>
      <c r="Y10" s="39">
        <f t="shared" si="12"/>
        <v>-9.54951214448827</v>
      </c>
      <c r="Z10" s="39">
        <f t="shared" si="13"/>
        <v>-10.27610545982977</v>
      </c>
    </row>
    <row r="11" spans="1:26" ht="12">
      <c r="A11" s="1">
        <v>46004</v>
      </c>
      <c r="B11" s="1" t="s">
        <v>167</v>
      </c>
      <c r="C11" s="27">
        <v>6974</v>
      </c>
      <c r="D11" s="27">
        <v>43</v>
      </c>
      <c r="E11" s="27">
        <v>97</v>
      </c>
      <c r="F11" s="28">
        <f t="shared" si="0"/>
        <v>-54</v>
      </c>
      <c r="G11" s="27">
        <v>30</v>
      </c>
      <c r="H11" s="27">
        <v>149</v>
      </c>
      <c r="I11" s="27">
        <v>5</v>
      </c>
      <c r="J11" s="44">
        <f t="shared" si="1"/>
        <v>184</v>
      </c>
      <c r="K11" s="27">
        <v>18</v>
      </c>
      <c r="L11" s="27">
        <v>186</v>
      </c>
      <c r="M11" s="27">
        <v>33</v>
      </c>
      <c r="N11" s="44">
        <f t="shared" si="2"/>
        <v>237</v>
      </c>
      <c r="O11" s="28">
        <f t="shared" si="3"/>
        <v>-53</v>
      </c>
      <c r="P11" s="28">
        <f t="shared" si="4"/>
        <v>-107</v>
      </c>
      <c r="Q11" s="27">
        <v>-148</v>
      </c>
      <c r="R11" s="28">
        <f t="shared" si="5"/>
        <v>6719</v>
      </c>
      <c r="S11" s="39">
        <f t="shared" si="6"/>
        <v>6.280581318922077</v>
      </c>
      <c r="T11" s="39">
        <f t="shared" si="7"/>
        <v>14.167822975242824</v>
      </c>
      <c r="U11" s="39">
        <f t="shared" si="8"/>
        <v>-7.741181625648141</v>
      </c>
      <c r="V11" s="39">
        <f t="shared" si="9"/>
        <v>-5.404221134886439</v>
      </c>
      <c r="W11" s="39">
        <f t="shared" si="10"/>
        <v>1.7527203680712773</v>
      </c>
      <c r="X11" s="39">
        <f t="shared" si="11"/>
        <v>-4.08968085883298</v>
      </c>
      <c r="Y11" s="39">
        <f t="shared" si="12"/>
        <v>-7.8872416563207475</v>
      </c>
      <c r="Z11" s="39">
        <f t="shared" si="13"/>
        <v>-15.628423281968889</v>
      </c>
    </row>
    <row r="12" spans="1:26" ht="12">
      <c r="A12" s="1">
        <v>46005</v>
      </c>
      <c r="B12" s="1" t="s">
        <v>168</v>
      </c>
      <c r="C12" s="30">
        <v>31543</v>
      </c>
      <c r="D12" s="30">
        <v>174</v>
      </c>
      <c r="E12" s="30">
        <v>448</v>
      </c>
      <c r="F12" s="28">
        <f t="shared" si="0"/>
        <v>-274</v>
      </c>
      <c r="G12" s="30">
        <v>107</v>
      </c>
      <c r="H12" s="30">
        <v>891</v>
      </c>
      <c r="I12" s="30">
        <v>10</v>
      </c>
      <c r="J12" s="44">
        <f t="shared" si="1"/>
        <v>1008</v>
      </c>
      <c r="K12" s="30">
        <v>46</v>
      </c>
      <c r="L12" s="30">
        <v>684</v>
      </c>
      <c r="M12" s="30">
        <v>17</v>
      </c>
      <c r="N12" s="44">
        <f t="shared" si="2"/>
        <v>747</v>
      </c>
      <c r="O12" s="28">
        <f t="shared" si="3"/>
        <v>261</v>
      </c>
      <c r="P12" s="28">
        <f t="shared" si="4"/>
        <v>-13</v>
      </c>
      <c r="Q12" s="30">
        <v>231</v>
      </c>
      <c r="R12" s="28">
        <f t="shared" si="5"/>
        <v>31761</v>
      </c>
      <c r="S12" s="39">
        <f t="shared" si="6"/>
        <v>5.497282952104133</v>
      </c>
      <c r="T12" s="39">
        <f t="shared" si="7"/>
        <v>14.153923922658915</v>
      </c>
      <c r="U12" s="39">
        <f t="shared" si="8"/>
        <v>8.245924428156197</v>
      </c>
      <c r="V12" s="39">
        <f t="shared" si="9"/>
        <v>6.539871098192847</v>
      </c>
      <c r="W12" s="39">
        <f t="shared" si="10"/>
        <v>1.9272083912548972</v>
      </c>
      <c r="X12" s="39">
        <f t="shared" si="11"/>
        <v>-0.22115506129154555</v>
      </c>
      <c r="Y12" s="39">
        <f t="shared" si="12"/>
        <v>-8.656640970554783</v>
      </c>
      <c r="Z12" s="39">
        <f t="shared" si="13"/>
        <v>-0.41071654239858457</v>
      </c>
    </row>
    <row r="13" spans="1:26" ht="12">
      <c r="A13" s="1">
        <v>46006</v>
      </c>
      <c r="B13" s="1" t="s">
        <v>169</v>
      </c>
      <c r="C13" s="27">
        <v>2107</v>
      </c>
      <c r="D13" s="27">
        <v>11</v>
      </c>
      <c r="E13" s="27">
        <v>26</v>
      </c>
      <c r="F13" s="28">
        <f t="shared" si="0"/>
        <v>-15</v>
      </c>
      <c r="G13" s="27">
        <v>7</v>
      </c>
      <c r="H13" s="27">
        <v>36</v>
      </c>
      <c r="I13" s="27">
        <v>0</v>
      </c>
      <c r="J13" s="44">
        <f t="shared" si="1"/>
        <v>43</v>
      </c>
      <c r="K13" s="27">
        <v>7</v>
      </c>
      <c r="L13" s="27">
        <v>53</v>
      </c>
      <c r="M13" s="27">
        <v>1</v>
      </c>
      <c r="N13" s="44">
        <f t="shared" si="2"/>
        <v>61</v>
      </c>
      <c r="O13" s="28">
        <f t="shared" si="3"/>
        <v>-18</v>
      </c>
      <c r="P13" s="28">
        <f t="shared" si="4"/>
        <v>-33</v>
      </c>
      <c r="Q13" s="27">
        <v>-12</v>
      </c>
      <c r="R13" s="28">
        <f t="shared" si="5"/>
        <v>2062</v>
      </c>
      <c r="S13" s="39">
        <f t="shared" si="6"/>
        <v>5.277044854881266</v>
      </c>
      <c r="T13" s="39">
        <f t="shared" si="7"/>
        <v>12.473015111537539</v>
      </c>
      <c r="U13" s="39">
        <f t="shared" si="8"/>
        <v>-8.635164307987527</v>
      </c>
      <c r="V13" s="39">
        <f t="shared" si="9"/>
        <v>-8.155432957543775</v>
      </c>
      <c r="W13" s="39">
        <f t="shared" si="10"/>
        <v>0</v>
      </c>
      <c r="X13" s="39">
        <f t="shared" si="11"/>
        <v>-0.4797313504437515</v>
      </c>
      <c r="Y13" s="39">
        <f t="shared" si="12"/>
        <v>-7.195970256656272</v>
      </c>
      <c r="Z13" s="39">
        <f t="shared" si="13"/>
        <v>-15.8311345646438</v>
      </c>
    </row>
    <row r="14" spans="1:26" ht="12">
      <c r="A14" s="1">
        <v>46007</v>
      </c>
      <c r="B14" s="1" t="s">
        <v>170</v>
      </c>
      <c r="C14" s="30">
        <v>45497</v>
      </c>
      <c r="D14" s="30">
        <v>262</v>
      </c>
      <c r="E14" s="30">
        <v>573</v>
      </c>
      <c r="F14" s="28">
        <f t="shared" si="0"/>
        <v>-311</v>
      </c>
      <c r="G14" s="30">
        <v>198</v>
      </c>
      <c r="H14" s="30">
        <v>1260</v>
      </c>
      <c r="I14" s="30">
        <v>30</v>
      </c>
      <c r="J14" s="44">
        <f t="shared" si="1"/>
        <v>1488</v>
      </c>
      <c r="K14" s="30">
        <v>115</v>
      </c>
      <c r="L14" s="30">
        <v>1082</v>
      </c>
      <c r="M14" s="30">
        <v>116</v>
      </c>
      <c r="N14" s="44">
        <f t="shared" si="2"/>
        <v>1313</v>
      </c>
      <c r="O14" s="28">
        <f t="shared" si="3"/>
        <v>175</v>
      </c>
      <c r="P14" s="28">
        <f t="shared" si="4"/>
        <v>-136</v>
      </c>
      <c r="Q14" s="30">
        <v>1028</v>
      </c>
      <c r="R14" s="28">
        <f t="shared" si="5"/>
        <v>46389</v>
      </c>
      <c r="S14" s="39">
        <f t="shared" si="6"/>
        <v>5.702718586074049</v>
      </c>
      <c r="T14" s="39">
        <f t="shared" si="7"/>
        <v>12.471976144352784</v>
      </c>
      <c r="U14" s="39">
        <f t="shared" si="8"/>
        <v>3.809067757873887</v>
      </c>
      <c r="V14" s="39">
        <f t="shared" si="9"/>
        <v>3.8743660622945826</v>
      </c>
      <c r="W14" s="39">
        <f t="shared" si="10"/>
        <v>1.8065864223059007</v>
      </c>
      <c r="X14" s="39">
        <f t="shared" si="11"/>
        <v>-1.8718847267265961</v>
      </c>
      <c r="Y14" s="39">
        <f t="shared" si="12"/>
        <v>-6.769257558278737</v>
      </c>
      <c r="Z14" s="39">
        <f t="shared" si="13"/>
        <v>-2.9601898004048492</v>
      </c>
    </row>
    <row r="15" spans="1:26" ht="12">
      <c r="A15" s="1">
        <v>46008</v>
      </c>
      <c r="B15" s="1" t="s">
        <v>171</v>
      </c>
      <c r="C15" s="27">
        <v>533</v>
      </c>
      <c r="D15" s="27">
        <v>0</v>
      </c>
      <c r="E15" s="27">
        <v>11</v>
      </c>
      <c r="F15" s="28">
        <f t="shared" si="0"/>
        <v>-11</v>
      </c>
      <c r="G15" s="27">
        <v>5</v>
      </c>
      <c r="H15" s="27">
        <v>4</v>
      </c>
      <c r="I15" s="27">
        <v>1</v>
      </c>
      <c r="J15" s="44">
        <f t="shared" si="1"/>
        <v>10</v>
      </c>
      <c r="K15" s="27">
        <v>2</v>
      </c>
      <c r="L15" s="27">
        <v>8</v>
      </c>
      <c r="M15" s="27">
        <v>0</v>
      </c>
      <c r="N15" s="44">
        <f t="shared" si="2"/>
        <v>10</v>
      </c>
      <c r="O15" s="28">
        <f t="shared" si="3"/>
        <v>0</v>
      </c>
      <c r="P15" s="28">
        <f t="shared" si="4"/>
        <v>-11</v>
      </c>
      <c r="Q15" s="27">
        <v>0</v>
      </c>
      <c r="R15" s="28">
        <f t="shared" si="5"/>
        <v>522</v>
      </c>
      <c r="S15" s="39">
        <f t="shared" si="6"/>
        <v>0</v>
      </c>
      <c r="T15" s="39">
        <f t="shared" si="7"/>
        <v>20.85308056872038</v>
      </c>
      <c r="U15" s="39">
        <f t="shared" si="8"/>
        <v>0</v>
      </c>
      <c r="V15" s="39">
        <f t="shared" si="9"/>
        <v>-7.5829383886255926</v>
      </c>
      <c r="W15" s="39">
        <f t="shared" si="10"/>
        <v>5.687203791469194</v>
      </c>
      <c r="X15" s="39">
        <f t="shared" si="11"/>
        <v>1.8957345971563981</v>
      </c>
      <c r="Y15" s="39">
        <f t="shared" si="12"/>
        <v>-20.85308056872038</v>
      </c>
      <c r="Z15" s="39">
        <f t="shared" si="13"/>
        <v>-20.85308056872038</v>
      </c>
    </row>
    <row r="16" spans="1:26" ht="12">
      <c r="A16" s="1">
        <v>46009</v>
      </c>
      <c r="B16" s="1" t="s">
        <v>172</v>
      </c>
      <c r="C16" s="30">
        <v>5843</v>
      </c>
      <c r="D16" s="30">
        <v>25</v>
      </c>
      <c r="E16" s="30">
        <v>75</v>
      </c>
      <c r="F16" s="28">
        <f t="shared" si="0"/>
        <v>-50</v>
      </c>
      <c r="G16" s="30">
        <v>14</v>
      </c>
      <c r="H16" s="30">
        <v>95</v>
      </c>
      <c r="I16" s="30">
        <v>2</v>
      </c>
      <c r="J16" s="44">
        <f t="shared" si="1"/>
        <v>111</v>
      </c>
      <c r="K16" s="30">
        <v>8</v>
      </c>
      <c r="L16" s="30">
        <v>135</v>
      </c>
      <c r="M16" s="30">
        <v>16</v>
      </c>
      <c r="N16" s="44">
        <f t="shared" si="2"/>
        <v>159</v>
      </c>
      <c r="O16" s="28">
        <f t="shared" si="3"/>
        <v>-48</v>
      </c>
      <c r="P16" s="28">
        <f t="shared" si="4"/>
        <v>-98</v>
      </c>
      <c r="Q16" s="30">
        <v>-60</v>
      </c>
      <c r="R16" s="28">
        <f t="shared" si="5"/>
        <v>5685</v>
      </c>
      <c r="S16" s="39">
        <f t="shared" si="6"/>
        <v>4.337265787647467</v>
      </c>
      <c r="T16" s="39">
        <f t="shared" si="7"/>
        <v>13.011797362942401</v>
      </c>
      <c r="U16" s="39">
        <f t="shared" si="8"/>
        <v>-8.327550312283137</v>
      </c>
      <c r="V16" s="39">
        <f t="shared" si="9"/>
        <v>-6.939625260235947</v>
      </c>
      <c r="W16" s="39">
        <f t="shared" si="10"/>
        <v>1.040943789035392</v>
      </c>
      <c r="X16" s="39">
        <f t="shared" si="11"/>
        <v>-2.4288688410825814</v>
      </c>
      <c r="Y16" s="39">
        <f t="shared" si="12"/>
        <v>-8.674531575294933</v>
      </c>
      <c r="Z16" s="39">
        <f t="shared" si="13"/>
        <v>-17.002081887578072</v>
      </c>
    </row>
    <row r="17" spans="1:26" ht="12">
      <c r="A17" s="1">
        <v>46010</v>
      </c>
      <c r="B17" s="1" t="s">
        <v>173</v>
      </c>
      <c r="C17" s="27">
        <v>1751</v>
      </c>
      <c r="D17" s="27">
        <v>14</v>
      </c>
      <c r="E17" s="27">
        <v>30</v>
      </c>
      <c r="F17" s="28">
        <f t="shared" si="0"/>
        <v>-16</v>
      </c>
      <c r="G17" s="27">
        <v>3</v>
      </c>
      <c r="H17" s="27">
        <v>30</v>
      </c>
      <c r="I17" s="27">
        <v>0</v>
      </c>
      <c r="J17" s="44">
        <f t="shared" si="1"/>
        <v>33</v>
      </c>
      <c r="K17" s="27">
        <v>3</v>
      </c>
      <c r="L17" s="27">
        <v>33</v>
      </c>
      <c r="M17" s="27">
        <v>0</v>
      </c>
      <c r="N17" s="44">
        <f t="shared" si="2"/>
        <v>36</v>
      </c>
      <c r="O17" s="28">
        <f t="shared" si="3"/>
        <v>-3</v>
      </c>
      <c r="P17" s="28">
        <f t="shared" si="4"/>
        <v>-19</v>
      </c>
      <c r="Q17" s="27">
        <v>-32</v>
      </c>
      <c r="R17" s="28">
        <f t="shared" si="5"/>
        <v>1700</v>
      </c>
      <c r="S17" s="39">
        <f t="shared" si="6"/>
        <v>8.113590263691684</v>
      </c>
      <c r="T17" s="39">
        <f t="shared" si="7"/>
        <v>17.38626485076789</v>
      </c>
      <c r="U17" s="39">
        <f t="shared" si="8"/>
        <v>-1.7386264850767894</v>
      </c>
      <c r="V17" s="39">
        <f t="shared" si="9"/>
        <v>-1.7386264850767894</v>
      </c>
      <c r="W17" s="39">
        <f t="shared" si="10"/>
        <v>0</v>
      </c>
      <c r="X17" s="39">
        <f t="shared" si="11"/>
        <v>0</v>
      </c>
      <c r="Y17" s="39">
        <f t="shared" si="12"/>
        <v>-9.27267458707621</v>
      </c>
      <c r="Z17" s="39">
        <f t="shared" si="13"/>
        <v>-11.011301072153</v>
      </c>
    </row>
    <row r="18" spans="1:26" ht="12">
      <c r="A18" s="1">
        <v>46011</v>
      </c>
      <c r="B18" s="1" t="s">
        <v>174</v>
      </c>
      <c r="C18" s="30">
        <v>5185</v>
      </c>
      <c r="D18" s="30">
        <v>30</v>
      </c>
      <c r="E18" s="30">
        <v>68</v>
      </c>
      <c r="F18" s="28">
        <f t="shared" si="0"/>
        <v>-38</v>
      </c>
      <c r="G18" s="30">
        <v>45</v>
      </c>
      <c r="H18" s="30">
        <v>162</v>
      </c>
      <c r="I18" s="30">
        <v>2</v>
      </c>
      <c r="J18" s="44">
        <f t="shared" si="1"/>
        <v>209</v>
      </c>
      <c r="K18" s="30">
        <v>12</v>
      </c>
      <c r="L18" s="30">
        <v>122</v>
      </c>
      <c r="M18" s="30">
        <v>7</v>
      </c>
      <c r="N18" s="44">
        <f t="shared" si="2"/>
        <v>141</v>
      </c>
      <c r="O18" s="28">
        <f t="shared" si="3"/>
        <v>68</v>
      </c>
      <c r="P18" s="28">
        <f t="shared" si="4"/>
        <v>30</v>
      </c>
      <c r="Q18" s="30">
        <v>-54</v>
      </c>
      <c r="R18" s="28">
        <f t="shared" si="5"/>
        <v>5161</v>
      </c>
      <c r="S18" s="39">
        <f t="shared" si="6"/>
        <v>5.799342741156002</v>
      </c>
      <c r="T18" s="39">
        <f t="shared" si="7"/>
        <v>13.145176879953604</v>
      </c>
      <c r="U18" s="39">
        <f t="shared" si="8"/>
        <v>13.145176879953604</v>
      </c>
      <c r="V18" s="39">
        <f t="shared" si="9"/>
        <v>7.7324569882080025</v>
      </c>
      <c r="W18" s="39">
        <f t="shared" si="10"/>
        <v>6.379277015271603</v>
      </c>
      <c r="X18" s="39">
        <f t="shared" si="11"/>
        <v>-0.9665571235260003</v>
      </c>
      <c r="Y18" s="39">
        <f t="shared" si="12"/>
        <v>-7.345834138797603</v>
      </c>
      <c r="Z18" s="39">
        <f t="shared" si="13"/>
        <v>5.799342741156002</v>
      </c>
    </row>
    <row r="19" spans="1:26" ht="12">
      <c r="A19" s="1">
        <v>46036</v>
      </c>
      <c r="B19" s="1" t="s">
        <v>175</v>
      </c>
      <c r="C19" s="27">
        <v>794</v>
      </c>
      <c r="D19" s="27">
        <v>0</v>
      </c>
      <c r="E19" s="27">
        <v>27</v>
      </c>
      <c r="F19" s="28">
        <f t="shared" si="0"/>
        <v>-27</v>
      </c>
      <c r="G19" s="27">
        <v>8</v>
      </c>
      <c r="H19" s="27">
        <v>20</v>
      </c>
      <c r="I19" s="27">
        <v>0</v>
      </c>
      <c r="J19" s="44">
        <f t="shared" si="1"/>
        <v>28</v>
      </c>
      <c r="K19" s="27">
        <v>0</v>
      </c>
      <c r="L19" s="27">
        <v>25</v>
      </c>
      <c r="M19" s="27">
        <v>25</v>
      </c>
      <c r="N19" s="44">
        <f t="shared" si="2"/>
        <v>50</v>
      </c>
      <c r="O19" s="28">
        <f t="shared" si="3"/>
        <v>-22</v>
      </c>
      <c r="P19" s="28">
        <f t="shared" si="4"/>
        <v>-49</v>
      </c>
      <c r="Q19" s="27">
        <v>6</v>
      </c>
      <c r="R19" s="28">
        <f t="shared" si="5"/>
        <v>751</v>
      </c>
      <c r="S19" s="39">
        <f t="shared" si="6"/>
        <v>0</v>
      </c>
      <c r="T19" s="39">
        <f t="shared" si="7"/>
        <v>34.95145631067961</v>
      </c>
      <c r="U19" s="39">
        <f t="shared" si="8"/>
        <v>-28.4789644012945</v>
      </c>
      <c r="V19" s="39">
        <f t="shared" si="9"/>
        <v>-6.472491909385114</v>
      </c>
      <c r="W19" s="39">
        <f t="shared" si="10"/>
        <v>10.35598705501618</v>
      </c>
      <c r="X19" s="39">
        <f t="shared" si="11"/>
        <v>-32.362459546925564</v>
      </c>
      <c r="Y19" s="39">
        <f t="shared" si="12"/>
        <v>-34.95145631067961</v>
      </c>
      <c r="Z19" s="39">
        <f t="shared" si="13"/>
        <v>-63.43042071197411</v>
      </c>
    </row>
    <row r="20" spans="1:26" ht="12">
      <c r="A20" s="1">
        <v>46013</v>
      </c>
      <c r="B20" s="1" t="s">
        <v>176</v>
      </c>
      <c r="C20" s="30">
        <v>7111</v>
      </c>
      <c r="D20" s="30">
        <v>20</v>
      </c>
      <c r="E20" s="30">
        <v>121</v>
      </c>
      <c r="F20" s="28">
        <f t="shared" si="0"/>
        <v>-101</v>
      </c>
      <c r="G20" s="30">
        <v>33</v>
      </c>
      <c r="H20" s="30">
        <v>206</v>
      </c>
      <c r="I20" s="30">
        <v>3</v>
      </c>
      <c r="J20" s="44">
        <f t="shared" si="1"/>
        <v>242</v>
      </c>
      <c r="K20" s="30">
        <v>13</v>
      </c>
      <c r="L20" s="30">
        <v>194</v>
      </c>
      <c r="M20" s="30">
        <v>16</v>
      </c>
      <c r="N20" s="44">
        <f t="shared" si="2"/>
        <v>223</v>
      </c>
      <c r="O20" s="28">
        <f t="shared" si="3"/>
        <v>19</v>
      </c>
      <c r="P20" s="28">
        <f t="shared" si="4"/>
        <v>-82</v>
      </c>
      <c r="Q20" s="30">
        <v>188</v>
      </c>
      <c r="R20" s="28">
        <f t="shared" si="5"/>
        <v>7217</v>
      </c>
      <c r="S20" s="39">
        <f t="shared" si="6"/>
        <v>2.7917364600781687</v>
      </c>
      <c r="T20" s="39">
        <f t="shared" si="7"/>
        <v>16.89000558347292</v>
      </c>
      <c r="U20" s="39">
        <f t="shared" si="8"/>
        <v>2.65214963707426</v>
      </c>
      <c r="V20" s="39">
        <f t="shared" si="9"/>
        <v>1.6750418760469012</v>
      </c>
      <c r="W20" s="39">
        <f t="shared" si="10"/>
        <v>2.7917364600781687</v>
      </c>
      <c r="X20" s="39">
        <f t="shared" si="11"/>
        <v>-1.8146286990508096</v>
      </c>
      <c r="Y20" s="39">
        <f t="shared" si="12"/>
        <v>-14.09826912339475</v>
      </c>
      <c r="Z20" s="39">
        <f t="shared" si="13"/>
        <v>-11.446119486320493</v>
      </c>
    </row>
    <row r="21" spans="1:26" ht="12">
      <c r="A21" s="1">
        <v>46014</v>
      </c>
      <c r="B21" s="1" t="s">
        <v>177</v>
      </c>
      <c r="C21" s="27">
        <v>564</v>
      </c>
      <c r="D21" s="27">
        <v>3</v>
      </c>
      <c r="E21" s="27">
        <v>11</v>
      </c>
      <c r="F21" s="28">
        <f t="shared" si="0"/>
        <v>-8</v>
      </c>
      <c r="G21" s="27">
        <v>5</v>
      </c>
      <c r="H21" s="27">
        <v>13</v>
      </c>
      <c r="I21" s="27">
        <v>0</v>
      </c>
      <c r="J21" s="44">
        <f t="shared" si="1"/>
        <v>18</v>
      </c>
      <c r="K21" s="27">
        <v>4</v>
      </c>
      <c r="L21" s="27">
        <v>8</v>
      </c>
      <c r="M21" s="27">
        <v>1</v>
      </c>
      <c r="N21" s="44">
        <f t="shared" si="2"/>
        <v>13</v>
      </c>
      <c r="O21" s="28">
        <f t="shared" si="3"/>
        <v>5</v>
      </c>
      <c r="P21" s="28">
        <f t="shared" si="4"/>
        <v>-3</v>
      </c>
      <c r="Q21" s="27">
        <v>6</v>
      </c>
      <c r="R21" s="28">
        <f t="shared" si="5"/>
        <v>567</v>
      </c>
      <c r="S21" s="39">
        <f aca="true" t="shared" si="14" ref="S21:S37">((D21)/((C20+R21)/2))*1000</f>
        <v>0.7814535035165407</v>
      </c>
      <c r="T21" s="39">
        <f aca="true" t="shared" si="15" ref="T21:T37">((E21)/((C20+R21)/2))*1000</f>
        <v>2.865329512893983</v>
      </c>
      <c r="U21" s="39">
        <f aca="true" t="shared" si="16" ref="U21:U37">((O21)/((C20+R21)/2))*1000</f>
        <v>1.3024225058609014</v>
      </c>
      <c r="V21" s="39">
        <f aca="true" t="shared" si="17" ref="V21:V37">((H21-L21)/((C20+R21)/2))*1000</f>
        <v>1.3024225058609014</v>
      </c>
      <c r="W21" s="39">
        <f aca="true" t="shared" si="18" ref="W21:W37">((G21-K21)/((C20+R21)/2))*1000</f>
        <v>0.26048450117218025</v>
      </c>
      <c r="X21" s="39">
        <f aca="true" t="shared" si="19" ref="X21:X37">((I21-M21)/((C20+R21)/2))*1000</f>
        <v>-0.26048450117218025</v>
      </c>
      <c r="Y21" s="39">
        <f aca="true" t="shared" si="20" ref="Y21:Y37">((F21)/((C20+R21)/2))*1000</f>
        <v>-2.083876009377442</v>
      </c>
      <c r="Z21" s="39">
        <f aca="true" t="shared" si="21" ref="Z21:Z37">((P21)/((C20+R21)/2))*1000</f>
        <v>-0.7814535035165407</v>
      </c>
    </row>
    <row r="22" spans="1:26" ht="12">
      <c r="A22" s="1">
        <v>46015</v>
      </c>
      <c r="B22" s="1" t="s">
        <v>178</v>
      </c>
      <c r="C22" s="30">
        <v>3620</v>
      </c>
      <c r="D22" s="30">
        <v>25</v>
      </c>
      <c r="E22" s="30">
        <v>53</v>
      </c>
      <c r="F22" s="28">
        <f t="shared" si="0"/>
        <v>-28</v>
      </c>
      <c r="G22" s="30">
        <v>12</v>
      </c>
      <c r="H22" s="30">
        <v>121</v>
      </c>
      <c r="I22" s="30">
        <v>1</v>
      </c>
      <c r="J22" s="44">
        <f t="shared" si="1"/>
        <v>134</v>
      </c>
      <c r="K22" s="30">
        <v>1</v>
      </c>
      <c r="L22" s="30">
        <v>94</v>
      </c>
      <c r="M22" s="30">
        <v>11</v>
      </c>
      <c r="N22" s="44">
        <f t="shared" si="2"/>
        <v>106</v>
      </c>
      <c r="O22" s="28">
        <f t="shared" si="3"/>
        <v>28</v>
      </c>
      <c r="P22" s="28">
        <f t="shared" si="4"/>
        <v>0</v>
      </c>
      <c r="Q22" s="30">
        <v>-40</v>
      </c>
      <c r="R22" s="28">
        <f t="shared" si="5"/>
        <v>3580</v>
      </c>
      <c r="S22" s="39">
        <f t="shared" si="14"/>
        <v>12.065637065637066</v>
      </c>
      <c r="T22" s="39">
        <f t="shared" si="15"/>
        <v>25.57915057915058</v>
      </c>
      <c r="U22" s="39">
        <f t="shared" si="16"/>
        <v>13.513513513513514</v>
      </c>
      <c r="V22" s="39">
        <f t="shared" si="17"/>
        <v>13.03088803088803</v>
      </c>
      <c r="W22" s="39">
        <f t="shared" si="18"/>
        <v>5.308880308880308</v>
      </c>
      <c r="X22" s="39">
        <f t="shared" si="19"/>
        <v>-4.826254826254826</v>
      </c>
      <c r="Y22" s="39">
        <f t="shared" si="20"/>
        <v>-13.513513513513514</v>
      </c>
      <c r="Z22" s="39">
        <f t="shared" si="21"/>
        <v>0</v>
      </c>
    </row>
    <row r="23" spans="1:26" ht="12">
      <c r="A23" s="1">
        <v>46017</v>
      </c>
      <c r="B23" s="1" t="s">
        <v>179</v>
      </c>
      <c r="C23" s="27">
        <v>88734</v>
      </c>
      <c r="D23" s="27">
        <v>511</v>
      </c>
      <c r="E23" s="27">
        <v>1068</v>
      </c>
      <c r="F23" s="28">
        <f t="shared" si="0"/>
        <v>-557</v>
      </c>
      <c r="G23" s="27">
        <v>480</v>
      </c>
      <c r="H23" s="27">
        <v>2142</v>
      </c>
      <c r="I23" s="27">
        <v>108</v>
      </c>
      <c r="J23" s="44">
        <f t="shared" si="1"/>
        <v>2730</v>
      </c>
      <c r="K23" s="27">
        <v>232</v>
      </c>
      <c r="L23" s="27">
        <v>1758</v>
      </c>
      <c r="M23" s="27">
        <v>54</v>
      </c>
      <c r="N23" s="44">
        <f t="shared" si="2"/>
        <v>2044</v>
      </c>
      <c r="O23" s="28">
        <f t="shared" si="3"/>
        <v>686</v>
      </c>
      <c r="P23" s="28">
        <f t="shared" si="4"/>
        <v>129</v>
      </c>
      <c r="Q23" s="27">
        <v>515</v>
      </c>
      <c r="R23" s="28">
        <f t="shared" si="5"/>
        <v>89378</v>
      </c>
      <c r="S23" s="39">
        <f t="shared" si="14"/>
        <v>10.989483644809566</v>
      </c>
      <c r="T23" s="39">
        <f t="shared" si="15"/>
        <v>22.968235876040346</v>
      </c>
      <c r="U23" s="39">
        <f t="shared" si="16"/>
        <v>14.753005440977224</v>
      </c>
      <c r="V23" s="39">
        <f t="shared" si="17"/>
        <v>8.258242112733608</v>
      </c>
      <c r="W23" s="39">
        <f t="shared" si="18"/>
        <v>5.333448031140455</v>
      </c>
      <c r="X23" s="39">
        <f t="shared" si="19"/>
        <v>1.1613152971031635</v>
      </c>
      <c r="Y23" s="39">
        <f t="shared" si="20"/>
        <v>-11.97875223123078</v>
      </c>
      <c r="Z23" s="39">
        <f t="shared" si="21"/>
        <v>2.7742532097464463</v>
      </c>
    </row>
    <row r="24" spans="1:26" ht="12">
      <c r="A24" s="1">
        <v>46018</v>
      </c>
      <c r="B24" s="1" t="s">
        <v>180</v>
      </c>
      <c r="C24" s="30">
        <v>21615</v>
      </c>
      <c r="D24" s="30">
        <v>128</v>
      </c>
      <c r="E24" s="30">
        <v>275</v>
      </c>
      <c r="F24" s="28">
        <f t="shared" si="0"/>
        <v>-147</v>
      </c>
      <c r="G24" s="30">
        <v>58</v>
      </c>
      <c r="H24" s="30">
        <v>509</v>
      </c>
      <c r="I24" s="30">
        <v>18</v>
      </c>
      <c r="J24" s="44">
        <f t="shared" si="1"/>
        <v>585</v>
      </c>
      <c r="K24" s="30">
        <v>18</v>
      </c>
      <c r="L24" s="30">
        <v>520</v>
      </c>
      <c r="M24" s="30">
        <v>42</v>
      </c>
      <c r="N24" s="44">
        <f t="shared" si="2"/>
        <v>580</v>
      </c>
      <c r="O24" s="28">
        <f t="shared" si="3"/>
        <v>5</v>
      </c>
      <c r="P24" s="28">
        <f t="shared" si="4"/>
        <v>-142</v>
      </c>
      <c r="Q24" s="30">
        <v>478</v>
      </c>
      <c r="R24" s="28">
        <f t="shared" si="5"/>
        <v>21951</v>
      </c>
      <c r="S24" s="39">
        <f t="shared" si="14"/>
        <v>2.3128698558973664</v>
      </c>
      <c r="T24" s="39">
        <f t="shared" si="15"/>
        <v>4.969056331029498</v>
      </c>
      <c r="U24" s="39">
        <f t="shared" si="16"/>
        <v>0.09034647874599089</v>
      </c>
      <c r="V24" s="39">
        <f t="shared" si="17"/>
        <v>-0.19876225324117994</v>
      </c>
      <c r="W24" s="39">
        <f t="shared" si="18"/>
        <v>0.7227718299679271</v>
      </c>
      <c r="X24" s="39">
        <f t="shared" si="19"/>
        <v>-0.4336630979807562</v>
      </c>
      <c r="Y24" s="39">
        <f t="shared" si="20"/>
        <v>-2.656186475132132</v>
      </c>
      <c r="Z24" s="39">
        <f t="shared" si="21"/>
        <v>-2.565839996386141</v>
      </c>
    </row>
    <row r="25" spans="1:26" ht="12">
      <c r="A25" s="1">
        <v>46019</v>
      </c>
      <c r="B25" s="1" t="s">
        <v>181</v>
      </c>
      <c r="C25" s="27">
        <v>1937</v>
      </c>
      <c r="D25" s="27">
        <v>3</v>
      </c>
      <c r="E25" s="27">
        <v>41</v>
      </c>
      <c r="F25" s="28">
        <f t="shared" si="0"/>
        <v>-38</v>
      </c>
      <c r="G25" s="27">
        <v>3</v>
      </c>
      <c r="H25" s="27">
        <v>25</v>
      </c>
      <c r="I25" s="27">
        <v>1</v>
      </c>
      <c r="J25" s="44">
        <f t="shared" si="1"/>
        <v>29</v>
      </c>
      <c r="K25" s="27">
        <v>4</v>
      </c>
      <c r="L25" s="27">
        <v>38</v>
      </c>
      <c r="M25" s="27">
        <v>0</v>
      </c>
      <c r="N25" s="44">
        <f t="shared" si="2"/>
        <v>42</v>
      </c>
      <c r="O25" s="28">
        <f t="shared" si="3"/>
        <v>-13</v>
      </c>
      <c r="P25" s="28">
        <f t="shared" si="4"/>
        <v>-51</v>
      </c>
      <c r="Q25" s="27">
        <v>-33</v>
      </c>
      <c r="R25" s="28">
        <f t="shared" si="5"/>
        <v>1853</v>
      </c>
      <c r="S25" s="39">
        <f t="shared" si="14"/>
        <v>0.2556672916311573</v>
      </c>
      <c r="T25" s="39">
        <f t="shared" si="15"/>
        <v>3.4941196522924836</v>
      </c>
      <c r="U25" s="39">
        <f t="shared" si="16"/>
        <v>-1.1078915970683485</v>
      </c>
      <c r="V25" s="39">
        <f t="shared" si="17"/>
        <v>-1.1078915970683485</v>
      </c>
      <c r="W25" s="39">
        <f t="shared" si="18"/>
        <v>-0.0852224305437191</v>
      </c>
      <c r="X25" s="39">
        <f t="shared" si="19"/>
        <v>0.0852224305437191</v>
      </c>
      <c r="Y25" s="39">
        <f t="shared" si="20"/>
        <v>-3.2384523606613262</v>
      </c>
      <c r="Z25" s="39">
        <f t="shared" si="21"/>
        <v>-4.346343957729674</v>
      </c>
    </row>
    <row r="26" spans="1:26" ht="12">
      <c r="A26" s="1">
        <v>46020</v>
      </c>
      <c r="B26" s="1" t="s">
        <v>182</v>
      </c>
      <c r="C26" s="30">
        <v>1040</v>
      </c>
      <c r="D26" s="30">
        <v>5</v>
      </c>
      <c r="E26" s="30">
        <v>19</v>
      </c>
      <c r="F26" s="28">
        <f t="shared" si="0"/>
        <v>-14</v>
      </c>
      <c r="G26" s="30">
        <v>3</v>
      </c>
      <c r="H26" s="30">
        <v>32</v>
      </c>
      <c r="I26" s="30">
        <v>0</v>
      </c>
      <c r="J26" s="44">
        <f t="shared" si="1"/>
        <v>35</v>
      </c>
      <c r="K26" s="30">
        <v>4</v>
      </c>
      <c r="L26" s="30">
        <v>21</v>
      </c>
      <c r="M26" s="30">
        <v>0</v>
      </c>
      <c r="N26" s="44">
        <f t="shared" si="2"/>
        <v>25</v>
      </c>
      <c r="O26" s="28">
        <f t="shared" si="3"/>
        <v>10</v>
      </c>
      <c r="P26" s="28">
        <f t="shared" si="4"/>
        <v>-4</v>
      </c>
      <c r="Q26" s="30">
        <v>-18</v>
      </c>
      <c r="R26" s="28">
        <f t="shared" si="5"/>
        <v>1018</v>
      </c>
      <c r="S26" s="39">
        <f t="shared" si="14"/>
        <v>3.3840947546531304</v>
      </c>
      <c r="T26" s="39">
        <f t="shared" si="15"/>
        <v>12.859560067681896</v>
      </c>
      <c r="U26" s="39">
        <f t="shared" si="16"/>
        <v>6.768189509306261</v>
      </c>
      <c r="V26" s="39">
        <f t="shared" si="17"/>
        <v>7.4450084602368864</v>
      </c>
      <c r="W26" s="39">
        <f t="shared" si="18"/>
        <v>-0.676818950930626</v>
      </c>
      <c r="X26" s="39">
        <f t="shared" si="19"/>
        <v>0</v>
      </c>
      <c r="Y26" s="39">
        <f t="shared" si="20"/>
        <v>-9.475465313028765</v>
      </c>
      <c r="Z26" s="39">
        <f t="shared" si="21"/>
        <v>-2.707275803722504</v>
      </c>
    </row>
    <row r="27" spans="1:26" ht="12">
      <c r="A27" s="1">
        <v>46021</v>
      </c>
      <c r="B27" s="1" t="s">
        <v>183</v>
      </c>
      <c r="C27" s="27">
        <v>4400</v>
      </c>
      <c r="D27" s="27">
        <v>49</v>
      </c>
      <c r="E27" s="27">
        <v>62</v>
      </c>
      <c r="F27" s="28">
        <f t="shared" si="0"/>
        <v>-13</v>
      </c>
      <c r="G27" s="27">
        <v>22</v>
      </c>
      <c r="H27" s="27">
        <v>157</v>
      </c>
      <c r="I27" s="27">
        <v>1</v>
      </c>
      <c r="J27" s="44">
        <f t="shared" si="1"/>
        <v>180</v>
      </c>
      <c r="K27" s="27">
        <v>9</v>
      </c>
      <c r="L27" s="27">
        <v>146</v>
      </c>
      <c r="M27" s="27">
        <v>6</v>
      </c>
      <c r="N27" s="44">
        <f t="shared" si="2"/>
        <v>161</v>
      </c>
      <c r="O27" s="28">
        <f t="shared" si="3"/>
        <v>19</v>
      </c>
      <c r="P27" s="28">
        <f t="shared" si="4"/>
        <v>6</v>
      </c>
      <c r="Q27" s="27">
        <v>-53</v>
      </c>
      <c r="R27" s="28">
        <f t="shared" si="5"/>
        <v>4353</v>
      </c>
      <c r="S27" s="39">
        <f t="shared" si="14"/>
        <v>18.171704060819582</v>
      </c>
      <c r="T27" s="39">
        <f t="shared" si="15"/>
        <v>22.992768403486</v>
      </c>
      <c r="U27" s="39">
        <f t="shared" si="16"/>
        <v>7.046170962358613</v>
      </c>
      <c r="V27" s="39">
        <f t="shared" si="17"/>
        <v>4.079362136102355</v>
      </c>
      <c r="W27" s="39">
        <f t="shared" si="18"/>
        <v>4.8210643426664195</v>
      </c>
      <c r="X27" s="39">
        <f t="shared" si="19"/>
        <v>-1.8542555164101613</v>
      </c>
      <c r="Y27" s="39">
        <f t="shared" si="20"/>
        <v>-4.8210643426664195</v>
      </c>
      <c r="Z27" s="39">
        <f t="shared" si="21"/>
        <v>2.2251066196921934</v>
      </c>
    </row>
    <row r="28" spans="1:26" ht="12">
      <c r="A28" s="1">
        <v>46022</v>
      </c>
      <c r="B28" s="1" t="s">
        <v>184</v>
      </c>
      <c r="C28" s="30">
        <v>3389</v>
      </c>
      <c r="D28" s="30">
        <v>14</v>
      </c>
      <c r="E28" s="30">
        <v>48</v>
      </c>
      <c r="F28" s="28">
        <f t="shared" si="0"/>
        <v>-34</v>
      </c>
      <c r="G28" s="30">
        <v>22</v>
      </c>
      <c r="H28" s="30">
        <v>116</v>
      </c>
      <c r="I28" s="30">
        <v>2</v>
      </c>
      <c r="J28" s="44">
        <f t="shared" si="1"/>
        <v>140</v>
      </c>
      <c r="K28" s="30">
        <v>23</v>
      </c>
      <c r="L28" s="30">
        <v>72</v>
      </c>
      <c r="M28" s="30">
        <v>12</v>
      </c>
      <c r="N28" s="44">
        <f t="shared" si="2"/>
        <v>107</v>
      </c>
      <c r="O28" s="28">
        <f t="shared" si="3"/>
        <v>33</v>
      </c>
      <c r="P28" s="28">
        <f t="shared" si="4"/>
        <v>-1</v>
      </c>
      <c r="Q28" s="30">
        <v>-46</v>
      </c>
      <c r="R28" s="28">
        <f t="shared" si="5"/>
        <v>3342</v>
      </c>
      <c r="S28" s="39">
        <f t="shared" si="14"/>
        <v>3.6166365280289328</v>
      </c>
      <c r="T28" s="39">
        <f t="shared" si="15"/>
        <v>12.399896667527772</v>
      </c>
      <c r="U28" s="39">
        <f t="shared" si="16"/>
        <v>8.524928958925344</v>
      </c>
      <c r="V28" s="39">
        <f t="shared" si="17"/>
        <v>11.36657194523379</v>
      </c>
      <c r="W28" s="39">
        <f t="shared" si="18"/>
        <v>-0.25833118057349524</v>
      </c>
      <c r="X28" s="39">
        <f t="shared" si="19"/>
        <v>-2.5833118057349522</v>
      </c>
      <c r="Y28" s="39">
        <f t="shared" si="20"/>
        <v>-8.783260139498838</v>
      </c>
      <c r="Z28" s="39">
        <f t="shared" si="21"/>
        <v>-0.25833118057349524</v>
      </c>
    </row>
    <row r="29" spans="1:26" ht="12">
      <c r="A29" s="1">
        <v>46023</v>
      </c>
      <c r="B29" s="1" t="s">
        <v>185</v>
      </c>
      <c r="C29" s="27">
        <v>2248</v>
      </c>
      <c r="D29" s="27">
        <v>4</v>
      </c>
      <c r="E29" s="27">
        <v>38</v>
      </c>
      <c r="F29" s="28">
        <f t="shared" si="0"/>
        <v>-34</v>
      </c>
      <c r="G29" s="27">
        <v>10</v>
      </c>
      <c r="H29" s="27">
        <v>44</v>
      </c>
      <c r="I29" s="27">
        <v>0</v>
      </c>
      <c r="J29" s="44">
        <f t="shared" si="1"/>
        <v>54</v>
      </c>
      <c r="K29" s="27">
        <v>1</v>
      </c>
      <c r="L29" s="27">
        <v>40</v>
      </c>
      <c r="M29" s="27">
        <v>5</v>
      </c>
      <c r="N29" s="44">
        <f t="shared" si="2"/>
        <v>46</v>
      </c>
      <c r="O29" s="28">
        <f t="shared" si="3"/>
        <v>8</v>
      </c>
      <c r="P29" s="28">
        <f t="shared" si="4"/>
        <v>-26</v>
      </c>
      <c r="Q29" s="27">
        <v>-44</v>
      </c>
      <c r="R29" s="28">
        <f t="shared" si="5"/>
        <v>2178</v>
      </c>
      <c r="S29" s="39">
        <f t="shared" si="14"/>
        <v>1.4370396982216633</v>
      </c>
      <c r="T29" s="39">
        <f t="shared" si="15"/>
        <v>13.651877133105803</v>
      </c>
      <c r="U29" s="39">
        <f t="shared" si="16"/>
        <v>2.8740793964433267</v>
      </c>
      <c r="V29" s="39">
        <f t="shared" si="17"/>
        <v>1.4370396982216633</v>
      </c>
      <c r="W29" s="39">
        <f t="shared" si="18"/>
        <v>3.2333393209987427</v>
      </c>
      <c r="X29" s="39">
        <f t="shared" si="19"/>
        <v>-1.796299622777079</v>
      </c>
      <c r="Y29" s="39">
        <f t="shared" si="20"/>
        <v>-12.214837434884139</v>
      </c>
      <c r="Z29" s="39">
        <f t="shared" si="21"/>
        <v>-9.340758038440812</v>
      </c>
    </row>
    <row r="30" spans="1:26" ht="12">
      <c r="A30" s="1">
        <v>46024</v>
      </c>
      <c r="B30" s="1" t="s">
        <v>186</v>
      </c>
      <c r="C30" s="30">
        <v>22997</v>
      </c>
      <c r="D30" s="30">
        <v>121</v>
      </c>
      <c r="E30" s="30">
        <v>333</v>
      </c>
      <c r="F30" s="28">
        <f t="shared" si="0"/>
        <v>-212</v>
      </c>
      <c r="G30" s="30">
        <v>80</v>
      </c>
      <c r="H30" s="30">
        <v>604</v>
      </c>
      <c r="I30" s="30">
        <v>6</v>
      </c>
      <c r="J30" s="44">
        <f t="shared" si="1"/>
        <v>690</v>
      </c>
      <c r="K30" s="30">
        <v>37</v>
      </c>
      <c r="L30" s="30">
        <v>535</v>
      </c>
      <c r="M30" s="30">
        <v>0</v>
      </c>
      <c r="N30" s="44">
        <f t="shared" si="2"/>
        <v>572</v>
      </c>
      <c r="O30" s="28">
        <f t="shared" si="3"/>
        <v>118</v>
      </c>
      <c r="P30" s="28">
        <f t="shared" si="4"/>
        <v>-94</v>
      </c>
      <c r="Q30" s="30">
        <v>218</v>
      </c>
      <c r="R30" s="28">
        <f t="shared" si="5"/>
        <v>23121</v>
      </c>
      <c r="S30" s="39">
        <f t="shared" si="14"/>
        <v>9.539201387520203</v>
      </c>
      <c r="T30" s="39">
        <f t="shared" si="15"/>
        <v>26.25251290945642</v>
      </c>
      <c r="U30" s="39">
        <f t="shared" si="16"/>
        <v>9.302692262209783</v>
      </c>
      <c r="V30" s="39">
        <f t="shared" si="17"/>
        <v>5.439709882139619</v>
      </c>
      <c r="W30" s="39">
        <f t="shared" si="18"/>
        <v>3.389964129449328</v>
      </c>
      <c r="X30" s="39">
        <f t="shared" si="19"/>
        <v>0.4730182506208364</v>
      </c>
      <c r="Y30" s="39">
        <f t="shared" si="20"/>
        <v>-16.713311521936223</v>
      </c>
      <c r="Z30" s="39">
        <f t="shared" si="21"/>
        <v>-7.410619259726437</v>
      </c>
    </row>
    <row r="31" spans="1:26" ht="12">
      <c r="A31" s="1">
        <v>46025</v>
      </c>
      <c r="B31" s="1" t="s">
        <v>187</v>
      </c>
      <c r="C31" s="27">
        <v>2413</v>
      </c>
      <c r="D31" s="27">
        <v>5</v>
      </c>
      <c r="E31" s="27">
        <v>36</v>
      </c>
      <c r="F31" s="28">
        <f t="shared" si="0"/>
        <v>-31</v>
      </c>
      <c r="G31" s="27">
        <v>6</v>
      </c>
      <c r="H31" s="27">
        <v>46</v>
      </c>
      <c r="I31" s="27">
        <v>0</v>
      </c>
      <c r="J31" s="44">
        <f t="shared" si="1"/>
        <v>52</v>
      </c>
      <c r="K31" s="27">
        <v>18</v>
      </c>
      <c r="L31" s="27">
        <v>64</v>
      </c>
      <c r="M31" s="27">
        <v>0</v>
      </c>
      <c r="N31" s="44">
        <f t="shared" si="2"/>
        <v>82</v>
      </c>
      <c r="O31" s="28">
        <f t="shared" si="3"/>
        <v>-30</v>
      </c>
      <c r="P31" s="28">
        <f t="shared" si="4"/>
        <v>-61</v>
      </c>
      <c r="Q31" s="27">
        <v>-34</v>
      </c>
      <c r="R31" s="28">
        <f t="shared" si="5"/>
        <v>2318</v>
      </c>
      <c r="S31" s="39">
        <f t="shared" si="14"/>
        <v>0.39502271380604387</v>
      </c>
      <c r="T31" s="39">
        <f t="shared" si="15"/>
        <v>2.8441635394035156</v>
      </c>
      <c r="U31" s="39">
        <f t="shared" si="16"/>
        <v>-2.3701362828362633</v>
      </c>
      <c r="V31" s="39">
        <f t="shared" si="17"/>
        <v>-1.4220817697017578</v>
      </c>
      <c r="W31" s="39">
        <f t="shared" si="18"/>
        <v>-0.9480545131345052</v>
      </c>
      <c r="X31" s="39">
        <f t="shared" si="19"/>
        <v>0</v>
      </c>
      <c r="Y31" s="39">
        <f t="shared" si="20"/>
        <v>-2.4491408255974716</v>
      </c>
      <c r="Z31" s="39">
        <f t="shared" si="21"/>
        <v>-4.819277108433735</v>
      </c>
    </row>
    <row r="32" spans="1:26" ht="12">
      <c r="A32" s="1">
        <v>46026</v>
      </c>
      <c r="B32" s="1" t="s">
        <v>188</v>
      </c>
      <c r="C32" s="30">
        <v>8840</v>
      </c>
      <c r="D32" s="30">
        <v>49</v>
      </c>
      <c r="E32" s="30">
        <v>100</v>
      </c>
      <c r="F32" s="28">
        <f t="shared" si="0"/>
        <v>-51</v>
      </c>
      <c r="G32" s="30">
        <v>40</v>
      </c>
      <c r="H32" s="30">
        <v>308</v>
      </c>
      <c r="I32" s="30">
        <v>7</v>
      </c>
      <c r="J32" s="44">
        <f t="shared" si="1"/>
        <v>355</v>
      </c>
      <c r="K32" s="30">
        <v>4</v>
      </c>
      <c r="L32" s="30">
        <v>301</v>
      </c>
      <c r="M32" s="30">
        <v>57</v>
      </c>
      <c r="N32" s="44">
        <f t="shared" si="2"/>
        <v>362</v>
      </c>
      <c r="O32" s="28">
        <f t="shared" si="3"/>
        <v>-7</v>
      </c>
      <c r="P32" s="28">
        <f t="shared" si="4"/>
        <v>-58</v>
      </c>
      <c r="Q32" s="30">
        <v>48</v>
      </c>
      <c r="R32" s="28">
        <f t="shared" si="5"/>
        <v>8830</v>
      </c>
      <c r="S32" s="39">
        <f t="shared" si="14"/>
        <v>8.716534732722584</v>
      </c>
      <c r="T32" s="39">
        <f t="shared" si="15"/>
        <v>17.788846393311395</v>
      </c>
      <c r="U32" s="39">
        <f t="shared" si="16"/>
        <v>-1.2452192475317974</v>
      </c>
      <c r="V32" s="39">
        <f t="shared" si="17"/>
        <v>1.2452192475317974</v>
      </c>
      <c r="W32" s="39">
        <f t="shared" si="18"/>
        <v>6.403984701592102</v>
      </c>
      <c r="X32" s="39">
        <f t="shared" si="19"/>
        <v>-8.894423196655698</v>
      </c>
      <c r="Y32" s="39">
        <f t="shared" si="20"/>
        <v>-9.072311660588811</v>
      </c>
      <c r="Z32" s="39">
        <f t="shared" si="21"/>
        <v>-10.317530908120608</v>
      </c>
    </row>
    <row r="33" spans="1:26" ht="12">
      <c r="A33" s="1">
        <v>46027</v>
      </c>
      <c r="B33" s="1" t="s">
        <v>189</v>
      </c>
      <c r="C33" s="27">
        <v>1379</v>
      </c>
      <c r="D33" s="27">
        <v>5</v>
      </c>
      <c r="E33" s="27">
        <v>23</v>
      </c>
      <c r="F33" s="28">
        <f t="shared" si="0"/>
        <v>-18</v>
      </c>
      <c r="G33" s="27">
        <v>7</v>
      </c>
      <c r="H33" s="27">
        <v>24</v>
      </c>
      <c r="I33" s="27">
        <v>1</v>
      </c>
      <c r="J33" s="44">
        <f t="shared" si="1"/>
        <v>32</v>
      </c>
      <c r="K33" s="27">
        <v>0</v>
      </c>
      <c r="L33" s="27">
        <v>14</v>
      </c>
      <c r="M33" s="27">
        <v>4</v>
      </c>
      <c r="N33" s="44">
        <f t="shared" si="2"/>
        <v>18</v>
      </c>
      <c r="O33" s="28">
        <f t="shared" si="3"/>
        <v>14</v>
      </c>
      <c r="P33" s="28">
        <f t="shared" si="4"/>
        <v>-4</v>
      </c>
      <c r="Q33" s="27">
        <v>-7</v>
      </c>
      <c r="R33" s="28">
        <f t="shared" si="5"/>
        <v>1368</v>
      </c>
      <c r="S33" s="39">
        <f t="shared" si="14"/>
        <v>0.9796238244514106</v>
      </c>
      <c r="T33" s="39">
        <f t="shared" si="15"/>
        <v>4.506269592476489</v>
      </c>
      <c r="U33" s="39">
        <f t="shared" si="16"/>
        <v>2.74294670846395</v>
      </c>
      <c r="V33" s="39">
        <f t="shared" si="17"/>
        <v>1.9592476489028212</v>
      </c>
      <c r="W33" s="39">
        <f t="shared" si="18"/>
        <v>1.371473354231975</v>
      </c>
      <c r="X33" s="39">
        <f t="shared" si="19"/>
        <v>-0.5877742946708464</v>
      </c>
      <c r="Y33" s="39">
        <f t="shared" si="20"/>
        <v>-3.5266457680250785</v>
      </c>
      <c r="Z33" s="39">
        <f t="shared" si="21"/>
        <v>-0.7836990595611285</v>
      </c>
    </row>
    <row r="34" spans="1:26" ht="12">
      <c r="A34" s="1">
        <v>46028</v>
      </c>
      <c r="B34" s="1" t="s">
        <v>190</v>
      </c>
      <c r="C34" s="30">
        <v>12774</v>
      </c>
      <c r="D34" s="30">
        <v>82</v>
      </c>
      <c r="E34" s="30">
        <v>185</v>
      </c>
      <c r="F34" s="28">
        <f t="shared" si="0"/>
        <v>-103</v>
      </c>
      <c r="G34" s="30">
        <v>26</v>
      </c>
      <c r="H34" s="30">
        <v>328</v>
      </c>
      <c r="I34" s="30">
        <v>4</v>
      </c>
      <c r="J34" s="44">
        <f t="shared" si="1"/>
        <v>358</v>
      </c>
      <c r="K34" s="30">
        <v>20</v>
      </c>
      <c r="L34" s="30">
        <v>305</v>
      </c>
      <c r="M34" s="30">
        <v>32</v>
      </c>
      <c r="N34" s="44">
        <f t="shared" si="2"/>
        <v>357</v>
      </c>
      <c r="O34" s="28">
        <f t="shared" si="3"/>
        <v>1</v>
      </c>
      <c r="P34" s="28">
        <f t="shared" si="4"/>
        <v>-102</v>
      </c>
      <c r="Q34" s="30">
        <v>-116</v>
      </c>
      <c r="R34" s="28">
        <f t="shared" si="5"/>
        <v>12556</v>
      </c>
      <c r="S34" s="39">
        <f t="shared" si="14"/>
        <v>11.768927161822749</v>
      </c>
      <c r="T34" s="39">
        <f t="shared" si="15"/>
        <v>26.551847865087908</v>
      </c>
      <c r="U34" s="39">
        <f t="shared" si="16"/>
        <v>0.14352350197344815</v>
      </c>
      <c r="V34" s="39">
        <f t="shared" si="17"/>
        <v>3.3010405453893075</v>
      </c>
      <c r="W34" s="39">
        <f t="shared" si="18"/>
        <v>0.8611410118406889</v>
      </c>
      <c r="X34" s="39">
        <f t="shared" si="19"/>
        <v>-4.018658055256548</v>
      </c>
      <c r="Y34" s="39">
        <f t="shared" si="20"/>
        <v>-14.782920703265159</v>
      </c>
      <c r="Z34" s="39">
        <f t="shared" si="21"/>
        <v>-14.639397201291711</v>
      </c>
    </row>
    <row r="35" spans="1:26" ht="12">
      <c r="A35" s="1">
        <v>46037</v>
      </c>
      <c r="B35" s="1" t="s">
        <v>191</v>
      </c>
      <c r="C35" s="27">
        <v>1022</v>
      </c>
      <c r="D35" s="27">
        <v>4</v>
      </c>
      <c r="E35" s="27">
        <v>16</v>
      </c>
      <c r="F35" s="28">
        <f t="shared" si="0"/>
        <v>-12</v>
      </c>
      <c r="G35" s="27">
        <v>4</v>
      </c>
      <c r="H35" s="27">
        <v>18</v>
      </c>
      <c r="I35" s="27">
        <v>1</v>
      </c>
      <c r="J35" s="44">
        <f t="shared" si="1"/>
        <v>23</v>
      </c>
      <c r="K35" s="27">
        <v>0</v>
      </c>
      <c r="L35" s="27">
        <v>21</v>
      </c>
      <c r="M35" s="27">
        <v>0</v>
      </c>
      <c r="N35" s="44">
        <f t="shared" si="2"/>
        <v>21</v>
      </c>
      <c r="O35" s="28">
        <f t="shared" si="3"/>
        <v>2</v>
      </c>
      <c r="P35" s="28">
        <f t="shared" si="4"/>
        <v>-10</v>
      </c>
      <c r="Q35" s="27">
        <v>-6</v>
      </c>
      <c r="R35" s="28">
        <f t="shared" si="5"/>
        <v>1006</v>
      </c>
      <c r="S35" s="39">
        <f t="shared" si="14"/>
        <v>0.5805515239477503</v>
      </c>
      <c r="T35" s="39">
        <f t="shared" si="15"/>
        <v>2.3222060957910013</v>
      </c>
      <c r="U35" s="39">
        <f t="shared" si="16"/>
        <v>0.29027576197387517</v>
      </c>
      <c r="V35" s="39">
        <f t="shared" si="17"/>
        <v>-0.4354136429608128</v>
      </c>
      <c r="W35" s="39">
        <f t="shared" si="18"/>
        <v>0.5805515239477503</v>
      </c>
      <c r="X35" s="39">
        <f t="shared" si="19"/>
        <v>0.14513788098693758</v>
      </c>
      <c r="Y35" s="39">
        <f t="shared" si="20"/>
        <v>-1.7416545718432512</v>
      </c>
      <c r="Z35" s="39">
        <f t="shared" si="21"/>
        <v>-1.4513788098693758</v>
      </c>
    </row>
    <row r="36" spans="1:26" ht="12">
      <c r="A36" s="1">
        <v>46030</v>
      </c>
      <c r="B36" s="1" t="s">
        <v>192</v>
      </c>
      <c r="C36" s="30">
        <v>2958</v>
      </c>
      <c r="D36" s="30">
        <v>13</v>
      </c>
      <c r="E36" s="30">
        <v>47</v>
      </c>
      <c r="F36" s="28">
        <f t="shared" si="0"/>
        <v>-34</v>
      </c>
      <c r="G36" s="30">
        <v>10</v>
      </c>
      <c r="H36" s="30">
        <v>70</v>
      </c>
      <c r="I36" s="30">
        <v>3</v>
      </c>
      <c r="J36" s="44">
        <f t="shared" si="1"/>
        <v>83</v>
      </c>
      <c r="K36" s="30">
        <v>13</v>
      </c>
      <c r="L36" s="30">
        <v>104</v>
      </c>
      <c r="M36" s="30">
        <v>18</v>
      </c>
      <c r="N36" s="44">
        <f t="shared" si="2"/>
        <v>135</v>
      </c>
      <c r="O36" s="28">
        <f t="shared" si="3"/>
        <v>-52</v>
      </c>
      <c r="P36" s="28">
        <f t="shared" si="4"/>
        <v>-86</v>
      </c>
      <c r="Q36" s="30">
        <v>26</v>
      </c>
      <c r="R36" s="28">
        <f t="shared" si="5"/>
        <v>2898</v>
      </c>
      <c r="S36" s="39">
        <f t="shared" si="14"/>
        <v>6.63265306122449</v>
      </c>
      <c r="T36" s="39">
        <f t="shared" si="15"/>
        <v>23.979591836734695</v>
      </c>
      <c r="U36" s="39">
        <f t="shared" si="16"/>
        <v>-26.53061224489796</v>
      </c>
      <c r="V36" s="39">
        <f t="shared" si="17"/>
        <v>-17.346938775510203</v>
      </c>
      <c r="W36" s="39">
        <f t="shared" si="18"/>
        <v>-1.530612244897959</v>
      </c>
      <c r="X36" s="39">
        <f t="shared" si="19"/>
        <v>-7.653061224489796</v>
      </c>
      <c r="Y36" s="39">
        <f t="shared" si="20"/>
        <v>-17.346938775510203</v>
      </c>
      <c r="Z36" s="39">
        <f t="shared" si="21"/>
        <v>-43.87755102040816</v>
      </c>
    </row>
    <row r="37" spans="1:26" ht="12">
      <c r="A37" s="1">
        <v>46031</v>
      </c>
      <c r="B37" s="1" t="s">
        <v>193</v>
      </c>
      <c r="C37" s="27">
        <v>885</v>
      </c>
      <c r="D37" s="27">
        <v>4</v>
      </c>
      <c r="E37" s="27">
        <v>12</v>
      </c>
      <c r="F37" s="28">
        <f t="shared" si="0"/>
        <v>-8</v>
      </c>
      <c r="G37" s="27">
        <v>11</v>
      </c>
      <c r="H37" s="27">
        <v>16</v>
      </c>
      <c r="I37" s="27">
        <v>0</v>
      </c>
      <c r="J37" s="44">
        <f t="shared" si="1"/>
        <v>27</v>
      </c>
      <c r="K37" s="27">
        <v>1</v>
      </c>
      <c r="L37" s="27">
        <v>31</v>
      </c>
      <c r="M37" s="27">
        <v>0</v>
      </c>
      <c r="N37" s="44">
        <f t="shared" si="2"/>
        <v>32</v>
      </c>
      <c r="O37" s="28">
        <f t="shared" si="3"/>
        <v>-5</v>
      </c>
      <c r="P37" s="28">
        <f t="shared" si="4"/>
        <v>-13</v>
      </c>
      <c r="Q37" s="27">
        <v>-7</v>
      </c>
      <c r="R37" s="28">
        <f t="shared" si="5"/>
        <v>865</v>
      </c>
      <c r="S37" s="39">
        <f t="shared" si="14"/>
        <v>2.09259743656814</v>
      </c>
      <c r="T37" s="39">
        <f t="shared" si="15"/>
        <v>6.277792309704421</v>
      </c>
      <c r="U37" s="39">
        <f t="shared" si="16"/>
        <v>-2.615746795710175</v>
      </c>
      <c r="V37" s="39">
        <f t="shared" si="17"/>
        <v>-7.847240387130526</v>
      </c>
      <c r="W37" s="39">
        <f t="shared" si="18"/>
        <v>5.23149359142035</v>
      </c>
      <c r="X37" s="39">
        <f t="shared" si="19"/>
        <v>0</v>
      </c>
      <c r="Y37" s="39">
        <f t="shared" si="20"/>
        <v>-4.18519487313628</v>
      </c>
      <c r="Z37" s="39">
        <f t="shared" si="21"/>
        <v>-6.8009416688464555</v>
      </c>
    </row>
    <row r="38" spans="1:26" ht="12">
      <c r="A38" s="1">
        <v>46033</v>
      </c>
      <c r="B38" s="1" t="s">
        <v>194</v>
      </c>
      <c r="C38" s="30">
        <v>60512</v>
      </c>
      <c r="D38" s="30">
        <v>336</v>
      </c>
      <c r="E38" s="30">
        <v>849</v>
      </c>
      <c r="F38" s="28">
        <f t="shared" si="0"/>
        <v>-513</v>
      </c>
      <c r="G38" s="30">
        <v>269</v>
      </c>
      <c r="H38" s="30">
        <v>1469</v>
      </c>
      <c r="I38" s="30">
        <v>80</v>
      </c>
      <c r="J38" s="44">
        <f t="shared" si="1"/>
        <v>1818</v>
      </c>
      <c r="K38" s="30">
        <v>86</v>
      </c>
      <c r="L38" s="30">
        <v>1192</v>
      </c>
      <c r="M38" s="30">
        <v>277</v>
      </c>
      <c r="N38" s="44">
        <f t="shared" si="2"/>
        <v>1555</v>
      </c>
      <c r="O38" s="28">
        <f t="shared" si="3"/>
        <v>263</v>
      </c>
      <c r="P38" s="28">
        <f t="shared" si="4"/>
        <v>-250</v>
      </c>
      <c r="Q38" s="30">
        <v>989</v>
      </c>
      <c r="R38" s="28">
        <f t="shared" si="5"/>
        <v>61251</v>
      </c>
      <c r="S38" s="39">
        <f aca="true" t="shared" si="22" ref="S38:S41">((D38)/((C38+R38)/2))*1000</f>
        <v>5.518917897883594</v>
      </c>
      <c r="T38" s="39">
        <f aca="true" t="shared" si="23" ref="T38:T41">((E38)/((C38+R38)/2))*1000</f>
        <v>13.94512290268801</v>
      </c>
      <c r="U38" s="39">
        <f aca="true" t="shared" si="24" ref="U38:U41">((O38)/((C38+R38)/2))*1000</f>
        <v>4.319867283164837</v>
      </c>
      <c r="V38" s="39">
        <f aca="true" t="shared" si="25" ref="V38:V41">((H38-L38)/((C38+R38)/2))*1000</f>
        <v>4.549822195576653</v>
      </c>
      <c r="W38" s="39">
        <f aca="true" t="shared" si="26" ref="W38:W41">((G38-K38)/((C38+R38)/2))*1000</f>
        <v>3.005839212240171</v>
      </c>
      <c r="X38" s="39">
        <f aca="true" t="shared" si="27" ref="X38:X41">((I38-M38)/((C38+R38)/2))*1000</f>
        <v>-3.2357941246519877</v>
      </c>
      <c r="Y38" s="39">
        <f aca="true" t="shared" si="28" ref="Y38:Y41">((F38)/((C38+R38)/2))*1000</f>
        <v>-8.426205004804414</v>
      </c>
      <c r="Z38" s="39">
        <f aca="true" t="shared" si="29" ref="Z38:Z41">((P38)/((C38+R38)/2))*1000</f>
        <v>-4.106337721639578</v>
      </c>
    </row>
    <row r="39" spans="1:26" ht="12">
      <c r="A39" s="1">
        <v>46034</v>
      </c>
      <c r="B39" s="1" t="s">
        <v>195</v>
      </c>
      <c r="C39" s="27">
        <v>1546</v>
      </c>
      <c r="D39" s="27">
        <v>9</v>
      </c>
      <c r="E39" s="27">
        <v>29</v>
      </c>
      <c r="F39" s="28">
        <f t="shared" si="0"/>
        <v>-20</v>
      </c>
      <c r="G39" s="27">
        <v>2</v>
      </c>
      <c r="H39" s="27">
        <v>39</v>
      </c>
      <c r="I39" s="27">
        <v>0</v>
      </c>
      <c r="J39" s="44">
        <f t="shared" si="1"/>
        <v>41</v>
      </c>
      <c r="K39" s="27">
        <v>1</v>
      </c>
      <c r="L39" s="27">
        <v>45</v>
      </c>
      <c r="M39" s="27">
        <v>10</v>
      </c>
      <c r="N39" s="44">
        <f t="shared" si="2"/>
        <v>56</v>
      </c>
      <c r="O39" s="28">
        <f t="shared" si="3"/>
        <v>-15</v>
      </c>
      <c r="P39" s="28">
        <f t="shared" si="4"/>
        <v>-35</v>
      </c>
      <c r="Q39" s="27">
        <v>-17</v>
      </c>
      <c r="R39" s="28">
        <f t="shared" si="5"/>
        <v>1494</v>
      </c>
      <c r="S39" s="39">
        <f t="shared" si="22"/>
        <v>5.921052631578948</v>
      </c>
      <c r="T39" s="39">
        <f t="shared" si="23"/>
        <v>19.07894736842105</v>
      </c>
      <c r="U39" s="39">
        <f t="shared" si="24"/>
        <v>-9.868421052631579</v>
      </c>
      <c r="V39" s="39">
        <f t="shared" si="25"/>
        <v>-3.947368421052632</v>
      </c>
      <c r="W39" s="39">
        <f t="shared" si="26"/>
        <v>0.6578947368421052</v>
      </c>
      <c r="X39" s="39">
        <f t="shared" si="27"/>
        <v>-6.578947368421052</v>
      </c>
      <c r="Y39" s="39">
        <f t="shared" si="28"/>
        <v>-13.157894736842104</v>
      </c>
      <c r="Z39" s="39">
        <f t="shared" si="29"/>
        <v>-23.02631578947368</v>
      </c>
    </row>
    <row r="40" spans="1:26" ht="12">
      <c r="A40" s="1">
        <v>46035</v>
      </c>
      <c r="B40" s="1" t="s">
        <v>196</v>
      </c>
      <c r="C40" s="30">
        <v>1262</v>
      </c>
      <c r="D40" s="30">
        <v>10</v>
      </c>
      <c r="E40" s="30">
        <v>19</v>
      </c>
      <c r="F40" s="28">
        <f t="shared" si="0"/>
        <v>-9</v>
      </c>
      <c r="G40" s="30">
        <v>16</v>
      </c>
      <c r="H40" s="30">
        <v>18</v>
      </c>
      <c r="I40" s="30">
        <v>0</v>
      </c>
      <c r="J40" s="44">
        <f t="shared" si="1"/>
        <v>34</v>
      </c>
      <c r="K40" s="30">
        <v>16</v>
      </c>
      <c r="L40" s="30">
        <v>13</v>
      </c>
      <c r="M40" s="30">
        <v>0</v>
      </c>
      <c r="N40" s="44">
        <f t="shared" si="2"/>
        <v>29</v>
      </c>
      <c r="O40" s="28">
        <f t="shared" si="3"/>
        <v>5</v>
      </c>
      <c r="P40" s="28">
        <f t="shared" si="4"/>
        <v>-4</v>
      </c>
      <c r="Q40" s="30">
        <v>-17</v>
      </c>
      <c r="R40" s="28">
        <f t="shared" si="5"/>
        <v>1241</v>
      </c>
      <c r="S40" s="39">
        <f t="shared" si="22"/>
        <v>7.990411506192568</v>
      </c>
      <c r="T40" s="39">
        <f t="shared" si="23"/>
        <v>15.18178186176588</v>
      </c>
      <c r="U40" s="39">
        <f t="shared" si="24"/>
        <v>3.995205753096284</v>
      </c>
      <c r="V40" s="39">
        <f t="shared" si="25"/>
        <v>3.995205753096284</v>
      </c>
      <c r="W40" s="39">
        <f t="shared" si="26"/>
        <v>0</v>
      </c>
      <c r="X40" s="39">
        <f t="shared" si="27"/>
        <v>0</v>
      </c>
      <c r="Y40" s="39">
        <f t="shared" si="28"/>
        <v>-7.191370355573312</v>
      </c>
      <c r="Z40" s="39">
        <f t="shared" si="29"/>
        <v>-3.1961646024770274</v>
      </c>
    </row>
    <row r="41" spans="2:26" ht="12">
      <c r="B41" s="31" t="s">
        <v>179</v>
      </c>
      <c r="C41" s="32">
        <f>SUM(C8:C40)</f>
        <v>382543</v>
      </c>
      <c r="D41" s="32">
        <f>SUM(D8:D40)</f>
        <v>2151</v>
      </c>
      <c r="E41" s="32">
        <f>SUM(E8:E40)</f>
        <v>5115</v>
      </c>
      <c r="F41" s="32">
        <f t="shared" si="0"/>
        <v>-2964</v>
      </c>
      <c r="G41" s="32">
        <f>SUM(G8:G40)</f>
        <v>1720</v>
      </c>
      <c r="H41" s="32">
        <f>SUM(H8:H40)</f>
        <v>9809</v>
      </c>
      <c r="I41" s="32">
        <f>SUM(I8:I40)</f>
        <v>319</v>
      </c>
      <c r="J41" s="32">
        <f>SUM(J8:J40)</f>
        <v>11848</v>
      </c>
      <c r="K41" s="32">
        <f>SUM(K8:K40)</f>
        <v>796</v>
      </c>
      <c r="L41" s="32">
        <f>SUM(L8:L40)</f>
        <v>8699</v>
      </c>
      <c r="M41" s="32">
        <f>SUM(M8:M40)</f>
        <v>847</v>
      </c>
      <c r="N41" s="32">
        <f>SUM(N8:N40)</f>
        <v>10342</v>
      </c>
      <c r="O41" s="32">
        <f t="shared" si="3"/>
        <v>1506</v>
      </c>
      <c r="P41" s="32">
        <f t="shared" si="4"/>
        <v>-1458</v>
      </c>
      <c r="Q41" s="32">
        <f>SUM(Q8:Q40)</f>
        <v>2872</v>
      </c>
      <c r="R41" s="32">
        <f>SUM(R8:R40)</f>
        <v>383957</v>
      </c>
      <c r="S41" s="33">
        <f t="shared" si="22"/>
        <v>5.61252446183953</v>
      </c>
      <c r="T41" s="33">
        <f t="shared" si="23"/>
        <v>13.34637964774951</v>
      </c>
      <c r="U41" s="33">
        <f t="shared" si="24"/>
        <v>3.9295499021526417</v>
      </c>
      <c r="V41" s="33">
        <f t="shared" si="25"/>
        <v>2.8962818003913897</v>
      </c>
      <c r="W41" s="33">
        <f t="shared" si="26"/>
        <v>2.4109589041095894</v>
      </c>
      <c r="X41" s="33">
        <f t="shared" si="27"/>
        <v>-1.3776908023483367</v>
      </c>
      <c r="Y41" s="33">
        <f t="shared" si="28"/>
        <v>-7.733855185909981</v>
      </c>
      <c r="Z41" s="33">
        <f t="shared" si="29"/>
        <v>-3.8043052837573383</v>
      </c>
    </row>
    <row r="42" ht="12">
      <c r="A42" s="34" t="s">
        <v>71</v>
      </c>
    </row>
  </sheetData>
  <sheetProtection selectLockedCells="1" selectUnlockedCells="1"/>
  <mergeCells count="13">
    <mergeCell ref="D4:F4"/>
    <mergeCell ref="G4:O4"/>
    <mergeCell ref="S4:S7"/>
    <mergeCell ref="T4:T7"/>
    <mergeCell ref="U4:X4"/>
    <mergeCell ref="Y4:Y7"/>
    <mergeCell ref="Z4:Z7"/>
    <mergeCell ref="G5:J5"/>
    <mergeCell ref="K5:N5"/>
    <mergeCell ref="U5:U7"/>
    <mergeCell ref="V5:V7"/>
    <mergeCell ref="W5:W7"/>
    <mergeCell ref="X5:X7"/>
  </mergeCells>
  <printOptions/>
  <pageMargins left="0.7479166666666667" right="0.7479166666666667" top="0.44027777777777777" bottom="0.42986111111111114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7"/>
  <sheetViews>
    <sheetView workbookViewId="0" topLeftCell="A1">
      <selection activeCell="R8" sqref="R8"/>
    </sheetView>
  </sheetViews>
  <sheetFormatPr defaultColWidth="9.140625" defaultRowHeight="12.75"/>
  <cols>
    <col min="1" max="1" width="6.8515625" style="41" customWidth="1"/>
    <col min="2" max="2" width="19.421875" style="5" customWidth="1"/>
    <col min="3" max="3" width="10.421875" style="4" customWidth="1"/>
    <col min="4" max="4" width="14.57421875" style="4" customWidth="1"/>
    <col min="5" max="5" width="6.57421875" style="4" customWidth="1"/>
    <col min="6" max="6" width="8.00390625" style="4" customWidth="1"/>
    <col min="7" max="7" width="5.57421875" style="4" customWidth="1"/>
    <col min="8" max="8" width="6.57421875" style="4" customWidth="1"/>
    <col min="9" max="9" width="13.7109375" style="4" customWidth="1"/>
    <col min="10" max="10" width="5.8515625" style="4" customWidth="1"/>
    <col min="11" max="11" width="5.57421875" style="4" customWidth="1"/>
    <col min="12" max="12" width="6.57421875" style="4" customWidth="1"/>
    <col min="13" max="13" width="8.28125" style="4" customWidth="1"/>
    <col min="14" max="14" width="5.8515625" style="4" customWidth="1"/>
    <col min="15" max="16" width="5.28125" style="4" customWidth="1"/>
    <col min="17" max="17" width="13.00390625" style="4" customWidth="1"/>
    <col min="18" max="18" width="10.140625" style="4" customWidth="1"/>
    <col min="19" max="19" width="12.28125" style="5" customWidth="1"/>
    <col min="20" max="20" width="9.140625" style="5" customWidth="1"/>
    <col min="21" max="21" width="5.8515625" style="5" customWidth="1"/>
    <col min="22" max="22" width="6.57421875" style="5" customWidth="1"/>
    <col min="23" max="23" width="5.7109375" style="5" customWidth="1"/>
    <col min="24" max="24" width="7.28125" style="5" customWidth="1"/>
    <col min="25" max="25" width="7.7109375" style="5" customWidth="1"/>
    <col min="26" max="26" width="7.00390625" style="5" customWidth="1"/>
    <col min="27" max="16384" width="9.140625" style="5" customWidth="1"/>
  </cols>
  <sheetData>
    <row r="1" spans="1:2" ht="12">
      <c r="A1" s="2" t="s">
        <v>197</v>
      </c>
      <c r="B1" s="3"/>
    </row>
    <row r="2" ht="12">
      <c r="B2" s="3"/>
    </row>
    <row r="3" spans="1:18" s="7" customFormat="1" ht="12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6" s="7" customFormat="1" ht="12.75" customHeight="1">
      <c r="A4" s="9"/>
      <c r="B4" s="9"/>
      <c r="C4" s="10"/>
      <c r="D4" s="11" t="s">
        <v>1</v>
      </c>
      <c r="E4" s="11"/>
      <c r="F4" s="11"/>
      <c r="G4" s="11" t="s">
        <v>2</v>
      </c>
      <c r="H4" s="11"/>
      <c r="I4" s="11"/>
      <c r="J4" s="11"/>
      <c r="K4" s="11"/>
      <c r="L4" s="11"/>
      <c r="M4" s="11"/>
      <c r="N4" s="11"/>
      <c r="O4" s="11"/>
      <c r="P4" s="10"/>
      <c r="Q4" s="10"/>
      <c r="R4" s="10"/>
      <c r="S4" s="12" t="s">
        <v>3</v>
      </c>
      <c r="T4" s="12" t="s">
        <v>4</v>
      </c>
      <c r="U4" s="13" t="s">
        <v>5</v>
      </c>
      <c r="V4" s="13"/>
      <c r="W4" s="13"/>
      <c r="X4" s="13"/>
      <c r="Y4" s="12" t="s">
        <v>6</v>
      </c>
      <c r="Z4" s="12" t="s">
        <v>7</v>
      </c>
    </row>
    <row r="5" spans="1:26" s="7" customFormat="1" ht="11.25" customHeight="1">
      <c r="A5" s="14" t="s">
        <v>8</v>
      </c>
      <c r="B5" s="14" t="s">
        <v>9</v>
      </c>
      <c r="C5" s="15" t="s">
        <v>10</v>
      </c>
      <c r="D5" s="16"/>
      <c r="E5" s="16"/>
      <c r="F5" s="16"/>
      <c r="G5" s="11" t="s">
        <v>11</v>
      </c>
      <c r="H5" s="11"/>
      <c r="I5" s="11"/>
      <c r="J5" s="11"/>
      <c r="K5" s="11" t="s">
        <v>12</v>
      </c>
      <c r="L5" s="11"/>
      <c r="M5" s="11"/>
      <c r="N5" s="11"/>
      <c r="O5" s="17"/>
      <c r="P5" s="15"/>
      <c r="Q5" s="15"/>
      <c r="R5" s="15" t="s">
        <v>10</v>
      </c>
      <c r="S5" s="12"/>
      <c r="T5" s="12"/>
      <c r="U5" s="18" t="s">
        <v>13</v>
      </c>
      <c r="V5" s="18" t="s">
        <v>14</v>
      </c>
      <c r="W5" s="18" t="s">
        <v>15</v>
      </c>
      <c r="X5" s="19" t="s">
        <v>16</v>
      </c>
      <c r="Y5" s="12"/>
      <c r="Z5" s="12"/>
    </row>
    <row r="6" spans="1:26" s="7" customFormat="1" ht="11.25" customHeight="1">
      <c r="A6" s="14" t="s">
        <v>17</v>
      </c>
      <c r="B6" s="14" t="s">
        <v>18</v>
      </c>
      <c r="C6" s="15" t="s">
        <v>19</v>
      </c>
      <c r="D6" s="20" t="s">
        <v>20</v>
      </c>
      <c r="E6" s="20" t="s">
        <v>21</v>
      </c>
      <c r="F6" s="20" t="s">
        <v>22</v>
      </c>
      <c r="G6" s="21" t="s">
        <v>23</v>
      </c>
      <c r="H6" s="21" t="s">
        <v>23</v>
      </c>
      <c r="I6" s="21" t="s">
        <v>24</v>
      </c>
      <c r="J6" s="21"/>
      <c r="K6" s="21" t="s">
        <v>25</v>
      </c>
      <c r="L6" s="21" t="s">
        <v>25</v>
      </c>
      <c r="M6" s="21" t="s">
        <v>24</v>
      </c>
      <c r="N6" s="21"/>
      <c r="O6" s="15" t="s">
        <v>22</v>
      </c>
      <c r="P6" s="15" t="s">
        <v>22</v>
      </c>
      <c r="Q6" s="15" t="s">
        <v>26</v>
      </c>
      <c r="R6" s="15" t="s">
        <v>19</v>
      </c>
      <c r="S6" s="12"/>
      <c r="T6" s="12"/>
      <c r="U6" s="18"/>
      <c r="V6" s="18"/>
      <c r="W6" s="18"/>
      <c r="X6" s="19"/>
      <c r="Y6" s="12"/>
      <c r="Z6" s="12"/>
    </row>
    <row r="7" spans="1:26" s="7" customFormat="1" ht="11.25" customHeight="1">
      <c r="A7" s="22"/>
      <c r="B7" s="22"/>
      <c r="C7" s="23" t="s">
        <v>27</v>
      </c>
      <c r="D7" s="24" t="s">
        <v>28</v>
      </c>
      <c r="E7" s="25"/>
      <c r="F7" s="25"/>
      <c r="G7" s="25" t="s">
        <v>29</v>
      </c>
      <c r="H7" s="25" t="s">
        <v>30</v>
      </c>
      <c r="I7" s="25" t="s">
        <v>31</v>
      </c>
      <c r="J7" s="25" t="s">
        <v>13</v>
      </c>
      <c r="K7" s="25" t="s">
        <v>29</v>
      </c>
      <c r="L7" s="25" t="s">
        <v>30</v>
      </c>
      <c r="M7" s="25" t="s">
        <v>32</v>
      </c>
      <c r="N7" s="25" t="s">
        <v>13</v>
      </c>
      <c r="O7" s="26"/>
      <c r="P7" s="23" t="s">
        <v>33</v>
      </c>
      <c r="Q7" s="23" t="s">
        <v>33</v>
      </c>
      <c r="R7" s="23" t="s">
        <v>198</v>
      </c>
      <c r="S7" s="12"/>
      <c r="T7" s="12"/>
      <c r="U7" s="18"/>
      <c r="V7" s="18"/>
      <c r="W7" s="18"/>
      <c r="X7" s="19"/>
      <c r="Y7" s="12"/>
      <c r="Z7" s="12"/>
    </row>
    <row r="8" spans="1:26" ht="11.25" customHeight="1">
      <c r="A8" s="45">
        <v>45001</v>
      </c>
      <c r="B8" s="46" t="s">
        <v>199</v>
      </c>
      <c r="C8" s="30">
        <v>10739</v>
      </c>
      <c r="D8" s="30">
        <v>63</v>
      </c>
      <c r="E8" s="30">
        <v>165</v>
      </c>
      <c r="F8" s="44">
        <f aca="true" t="shared" si="0" ref="F8:F25">(D8-E8)</f>
        <v>-102</v>
      </c>
      <c r="G8" s="30">
        <v>45</v>
      </c>
      <c r="H8" s="30">
        <v>363</v>
      </c>
      <c r="I8" s="30">
        <v>10</v>
      </c>
      <c r="J8" s="44">
        <f aca="true" t="shared" si="1" ref="J8:J24">SUM(G8:I8)</f>
        <v>418</v>
      </c>
      <c r="K8" s="30">
        <v>15</v>
      </c>
      <c r="L8" s="30">
        <v>362</v>
      </c>
      <c r="M8" s="30">
        <v>44</v>
      </c>
      <c r="N8" s="44">
        <f aca="true" t="shared" si="2" ref="N8:N24">SUM(K8:M8)</f>
        <v>421</v>
      </c>
      <c r="O8" s="44">
        <f aca="true" t="shared" si="3" ref="O8:O25">(J8-N8)</f>
        <v>-3</v>
      </c>
      <c r="P8" s="44">
        <f aca="true" t="shared" si="4" ref="P8:P25">(F8+O8)</f>
        <v>-105</v>
      </c>
      <c r="Q8" s="30">
        <v>147</v>
      </c>
      <c r="R8" s="44">
        <f aca="true" t="shared" si="5" ref="R8:R24">(C8+P8+Q8)</f>
        <v>10781</v>
      </c>
      <c r="S8" s="47">
        <f aca="true" t="shared" si="6" ref="S8:S25">((D8)/((C8+R8)/2))*1000</f>
        <v>5.855018587360595</v>
      </c>
      <c r="T8" s="47">
        <f aca="true" t="shared" si="7" ref="T8:T25">((E8)/((C8+R8)/2))*1000</f>
        <v>15.33457249070632</v>
      </c>
      <c r="U8" s="47">
        <f aca="true" t="shared" si="8" ref="U8:U25">((O8)/((C8+R8)/2))*1000</f>
        <v>-0.2788104089219331</v>
      </c>
      <c r="V8" s="47">
        <f aca="true" t="shared" si="9" ref="V8:V25">((H8-L8)/((C8+R8)/2))*1000</f>
        <v>0.09293680297397769</v>
      </c>
      <c r="W8" s="47">
        <f aca="true" t="shared" si="10" ref="W8:W25">((G8-K8)/((C8+R8)/2))*1000</f>
        <v>2.7881040892193307</v>
      </c>
      <c r="X8" s="47">
        <f aca="true" t="shared" si="11" ref="X8:X25">((I8-M8)/((C8+R8)/2))*1000</f>
        <v>-3.159851301115242</v>
      </c>
      <c r="Y8" s="47">
        <f aca="true" t="shared" si="12" ref="Y8:Y25">((F8)/((C8+R8)/2))*1000</f>
        <v>-9.479553903345725</v>
      </c>
      <c r="Z8" s="47">
        <f aca="true" t="shared" si="13" ref="Z8:Z25">((P8)/((C8+R8)/2))*1000</f>
        <v>-9.758364312267657</v>
      </c>
    </row>
    <row r="9" spans="1:26" ht="12">
      <c r="A9" s="45">
        <v>45002</v>
      </c>
      <c r="B9" s="46" t="s">
        <v>200</v>
      </c>
      <c r="C9" s="27">
        <v>1786</v>
      </c>
      <c r="D9" s="27">
        <v>7</v>
      </c>
      <c r="E9" s="27">
        <v>40</v>
      </c>
      <c r="F9" s="44">
        <f t="shared" si="0"/>
        <v>-33</v>
      </c>
      <c r="G9" s="27">
        <v>20</v>
      </c>
      <c r="H9" s="27">
        <v>53</v>
      </c>
      <c r="I9" s="27">
        <v>1</v>
      </c>
      <c r="J9" s="44">
        <f t="shared" si="1"/>
        <v>74</v>
      </c>
      <c r="K9" s="27">
        <v>6</v>
      </c>
      <c r="L9" s="27">
        <v>44</v>
      </c>
      <c r="M9" s="27">
        <v>0</v>
      </c>
      <c r="N9" s="44">
        <f t="shared" si="2"/>
        <v>50</v>
      </c>
      <c r="O9" s="44">
        <f t="shared" si="3"/>
        <v>24</v>
      </c>
      <c r="P9" s="44">
        <f t="shared" si="4"/>
        <v>-9</v>
      </c>
      <c r="Q9" s="27">
        <v>-42</v>
      </c>
      <c r="R9" s="44">
        <f t="shared" si="5"/>
        <v>1735</v>
      </c>
      <c r="S9" s="47">
        <f t="shared" si="6"/>
        <v>3.976143141153081</v>
      </c>
      <c r="T9" s="47">
        <f t="shared" si="7"/>
        <v>22.72081794944618</v>
      </c>
      <c r="U9" s="47">
        <f t="shared" si="8"/>
        <v>13.632490769667708</v>
      </c>
      <c r="V9" s="47">
        <f t="shared" si="9"/>
        <v>5.112184038625391</v>
      </c>
      <c r="W9" s="47">
        <f t="shared" si="10"/>
        <v>7.952286282306162</v>
      </c>
      <c r="X9" s="47">
        <f t="shared" si="11"/>
        <v>0.5680204487361545</v>
      </c>
      <c r="Y9" s="47">
        <f t="shared" si="12"/>
        <v>-18.744674808293098</v>
      </c>
      <c r="Z9" s="47">
        <f t="shared" si="13"/>
        <v>-5.112184038625391</v>
      </c>
    </row>
    <row r="10" spans="1:26" ht="12">
      <c r="A10" s="45">
        <v>45003</v>
      </c>
      <c r="B10" s="46" t="s">
        <v>201</v>
      </c>
      <c r="C10" s="30">
        <v>61314</v>
      </c>
      <c r="D10" s="30">
        <v>300</v>
      </c>
      <c r="E10" s="30">
        <v>899</v>
      </c>
      <c r="F10" s="44">
        <f t="shared" si="0"/>
        <v>-599</v>
      </c>
      <c r="G10" s="30">
        <v>233</v>
      </c>
      <c r="H10" s="30">
        <v>1018</v>
      </c>
      <c r="I10" s="30">
        <v>24</v>
      </c>
      <c r="J10" s="44">
        <f t="shared" si="1"/>
        <v>1275</v>
      </c>
      <c r="K10" s="30">
        <v>158</v>
      </c>
      <c r="L10" s="30">
        <v>1019</v>
      </c>
      <c r="M10" s="30">
        <v>158</v>
      </c>
      <c r="N10" s="44">
        <f t="shared" si="2"/>
        <v>1335</v>
      </c>
      <c r="O10" s="44">
        <f t="shared" si="3"/>
        <v>-60</v>
      </c>
      <c r="P10" s="44">
        <f t="shared" si="4"/>
        <v>-659</v>
      </c>
      <c r="Q10" s="30">
        <v>178</v>
      </c>
      <c r="R10" s="44">
        <f t="shared" si="5"/>
        <v>60833</v>
      </c>
      <c r="S10" s="47">
        <f t="shared" si="6"/>
        <v>4.912114092036644</v>
      </c>
      <c r="T10" s="47">
        <f t="shared" si="7"/>
        <v>14.719968562469811</v>
      </c>
      <c r="U10" s="47">
        <f t="shared" si="8"/>
        <v>-0.9824228184073288</v>
      </c>
      <c r="V10" s="47">
        <f t="shared" si="9"/>
        <v>-0.016373713640122148</v>
      </c>
      <c r="W10" s="47">
        <f t="shared" si="10"/>
        <v>1.228028523009161</v>
      </c>
      <c r="X10" s="47">
        <f t="shared" si="11"/>
        <v>-2.194077627776368</v>
      </c>
      <c r="Y10" s="47">
        <f t="shared" si="12"/>
        <v>-9.807854470433165</v>
      </c>
      <c r="Z10" s="47">
        <f t="shared" si="13"/>
        <v>-10.790277288840496</v>
      </c>
    </row>
    <row r="11" spans="1:26" ht="12">
      <c r="A11" s="45">
        <v>45004</v>
      </c>
      <c r="B11" s="46" t="s">
        <v>202</v>
      </c>
      <c r="C11" s="27">
        <v>990</v>
      </c>
      <c r="D11" s="27">
        <v>3</v>
      </c>
      <c r="E11" s="27">
        <v>16</v>
      </c>
      <c r="F11" s="44">
        <f t="shared" si="0"/>
        <v>-13</v>
      </c>
      <c r="G11" s="27">
        <v>13</v>
      </c>
      <c r="H11" s="27">
        <v>23</v>
      </c>
      <c r="I11" s="27">
        <v>1</v>
      </c>
      <c r="J11" s="44">
        <f t="shared" si="1"/>
        <v>37</v>
      </c>
      <c r="K11" s="27">
        <v>2</v>
      </c>
      <c r="L11" s="27">
        <v>29</v>
      </c>
      <c r="M11" s="27">
        <v>0</v>
      </c>
      <c r="N11" s="44">
        <f t="shared" si="2"/>
        <v>31</v>
      </c>
      <c r="O11" s="44">
        <f t="shared" si="3"/>
        <v>6</v>
      </c>
      <c r="P11" s="44">
        <f t="shared" si="4"/>
        <v>-7</v>
      </c>
      <c r="Q11" s="27">
        <v>5</v>
      </c>
      <c r="R11" s="44">
        <f t="shared" si="5"/>
        <v>988</v>
      </c>
      <c r="S11" s="47">
        <f t="shared" si="6"/>
        <v>3.033367037411527</v>
      </c>
      <c r="T11" s="47">
        <f t="shared" si="7"/>
        <v>16.177957532861477</v>
      </c>
      <c r="U11" s="47">
        <f t="shared" si="8"/>
        <v>6.066734074823054</v>
      </c>
      <c r="V11" s="47">
        <f t="shared" si="9"/>
        <v>-6.066734074823054</v>
      </c>
      <c r="W11" s="47">
        <f t="shared" si="10"/>
        <v>11.122345803842265</v>
      </c>
      <c r="X11" s="47">
        <f t="shared" si="11"/>
        <v>1.0111223458038423</v>
      </c>
      <c r="Y11" s="47">
        <f t="shared" si="12"/>
        <v>-13.14459049544995</v>
      </c>
      <c r="Z11" s="47">
        <f t="shared" si="13"/>
        <v>-7.077856420626896</v>
      </c>
    </row>
    <row r="12" spans="1:26" ht="11.25" customHeight="1">
      <c r="A12" s="45">
        <v>45005</v>
      </c>
      <c r="B12" s="46" t="s">
        <v>203</v>
      </c>
      <c r="C12" s="30">
        <v>689</v>
      </c>
      <c r="D12" s="30">
        <v>4</v>
      </c>
      <c r="E12" s="30">
        <v>33</v>
      </c>
      <c r="F12" s="44">
        <f t="shared" si="0"/>
        <v>-29</v>
      </c>
      <c r="G12" s="30">
        <v>6</v>
      </c>
      <c r="H12" s="30">
        <v>28</v>
      </c>
      <c r="I12" s="30">
        <v>0</v>
      </c>
      <c r="J12" s="44">
        <f t="shared" si="1"/>
        <v>34</v>
      </c>
      <c r="K12" s="30">
        <v>1</v>
      </c>
      <c r="L12" s="30">
        <v>22</v>
      </c>
      <c r="M12" s="30">
        <v>2</v>
      </c>
      <c r="N12" s="44">
        <f t="shared" si="2"/>
        <v>25</v>
      </c>
      <c r="O12" s="44">
        <f t="shared" si="3"/>
        <v>9</v>
      </c>
      <c r="P12" s="44">
        <f t="shared" si="4"/>
        <v>-20</v>
      </c>
      <c r="Q12" s="30">
        <v>3</v>
      </c>
      <c r="R12" s="44">
        <f t="shared" si="5"/>
        <v>672</v>
      </c>
      <c r="S12" s="47">
        <f t="shared" si="6"/>
        <v>5.8780308596620126</v>
      </c>
      <c r="T12" s="47">
        <f t="shared" si="7"/>
        <v>48.49375459221161</v>
      </c>
      <c r="U12" s="47">
        <f t="shared" si="8"/>
        <v>13.22556943423953</v>
      </c>
      <c r="V12" s="47">
        <f t="shared" si="9"/>
        <v>8.81704628949302</v>
      </c>
      <c r="W12" s="47">
        <f t="shared" si="10"/>
        <v>7.347538574577516</v>
      </c>
      <c r="X12" s="47">
        <f t="shared" si="11"/>
        <v>-2.9390154298310063</v>
      </c>
      <c r="Y12" s="47">
        <f t="shared" si="12"/>
        <v>-42.6157237325496</v>
      </c>
      <c r="Z12" s="47">
        <f t="shared" si="13"/>
        <v>-29.390154298310065</v>
      </c>
    </row>
    <row r="13" spans="1:26" ht="11.25" customHeight="1">
      <c r="A13" s="45">
        <v>45006</v>
      </c>
      <c r="B13" s="46" t="s">
        <v>204</v>
      </c>
      <c r="C13" s="27">
        <v>2239</v>
      </c>
      <c r="D13" s="27">
        <v>15</v>
      </c>
      <c r="E13" s="27">
        <v>43</v>
      </c>
      <c r="F13" s="44">
        <f t="shared" si="0"/>
        <v>-28</v>
      </c>
      <c r="G13" s="27">
        <v>12</v>
      </c>
      <c r="H13" s="27">
        <v>55</v>
      </c>
      <c r="I13" s="27">
        <v>1</v>
      </c>
      <c r="J13" s="44">
        <f t="shared" si="1"/>
        <v>68</v>
      </c>
      <c r="K13" s="27">
        <v>1</v>
      </c>
      <c r="L13" s="27">
        <v>46</v>
      </c>
      <c r="M13" s="27">
        <v>1</v>
      </c>
      <c r="N13" s="44">
        <f t="shared" si="2"/>
        <v>48</v>
      </c>
      <c r="O13" s="44">
        <f t="shared" si="3"/>
        <v>20</v>
      </c>
      <c r="P13" s="44">
        <f t="shared" si="4"/>
        <v>-8</v>
      </c>
      <c r="Q13" s="27">
        <v>-22</v>
      </c>
      <c r="R13" s="44">
        <f t="shared" si="5"/>
        <v>2209</v>
      </c>
      <c r="S13" s="47">
        <f t="shared" si="6"/>
        <v>6.744604316546762</v>
      </c>
      <c r="T13" s="47">
        <f t="shared" si="7"/>
        <v>19.33453237410072</v>
      </c>
      <c r="U13" s="47">
        <f t="shared" si="8"/>
        <v>8.992805755395683</v>
      </c>
      <c r="V13" s="47">
        <f t="shared" si="9"/>
        <v>4.046762589928058</v>
      </c>
      <c r="W13" s="47">
        <f t="shared" si="10"/>
        <v>4.946043165467626</v>
      </c>
      <c r="X13" s="47">
        <f t="shared" si="11"/>
        <v>0</v>
      </c>
      <c r="Y13" s="47">
        <f t="shared" si="12"/>
        <v>-12.589928057553957</v>
      </c>
      <c r="Z13" s="47">
        <f t="shared" si="13"/>
        <v>-3.5971223021582737</v>
      </c>
    </row>
    <row r="14" spans="1:26" ht="11.25" customHeight="1">
      <c r="A14" s="45">
        <v>45007</v>
      </c>
      <c r="B14" s="46" t="s">
        <v>205</v>
      </c>
      <c r="C14" s="30">
        <v>7502</v>
      </c>
      <c r="D14" s="30">
        <v>29</v>
      </c>
      <c r="E14" s="30">
        <v>176</v>
      </c>
      <c r="F14" s="44">
        <f t="shared" si="0"/>
        <v>-147</v>
      </c>
      <c r="G14" s="30">
        <v>33</v>
      </c>
      <c r="H14" s="30">
        <v>155</v>
      </c>
      <c r="I14" s="30">
        <v>2</v>
      </c>
      <c r="J14" s="44">
        <f t="shared" si="1"/>
        <v>190</v>
      </c>
      <c r="K14" s="30">
        <v>9</v>
      </c>
      <c r="L14" s="30">
        <v>121</v>
      </c>
      <c r="M14" s="30">
        <v>7</v>
      </c>
      <c r="N14" s="44">
        <f t="shared" si="2"/>
        <v>137</v>
      </c>
      <c r="O14" s="44">
        <f t="shared" si="3"/>
        <v>53</v>
      </c>
      <c r="P14" s="44">
        <f t="shared" si="4"/>
        <v>-94</v>
      </c>
      <c r="Q14" s="30">
        <v>-108</v>
      </c>
      <c r="R14" s="44">
        <f t="shared" si="5"/>
        <v>7300</v>
      </c>
      <c r="S14" s="47">
        <f t="shared" si="6"/>
        <v>3.9183894068369134</v>
      </c>
      <c r="T14" s="47">
        <f t="shared" si="7"/>
        <v>23.780570193217134</v>
      </c>
      <c r="U14" s="47">
        <f t="shared" si="8"/>
        <v>7.161194433184705</v>
      </c>
      <c r="V14" s="47">
        <f t="shared" si="9"/>
        <v>4.593973787326037</v>
      </c>
      <c r="W14" s="47">
        <f t="shared" si="10"/>
        <v>3.2428050263477908</v>
      </c>
      <c r="X14" s="47">
        <f t="shared" si="11"/>
        <v>-0.6755843804891231</v>
      </c>
      <c r="Y14" s="47">
        <f t="shared" si="12"/>
        <v>-19.862180786380218</v>
      </c>
      <c r="Z14" s="47">
        <f t="shared" si="13"/>
        <v>-12.700986353195514</v>
      </c>
    </row>
    <row r="15" spans="1:26" ht="12">
      <c r="A15" s="45">
        <v>45008</v>
      </c>
      <c r="B15" s="46" t="s">
        <v>206</v>
      </c>
      <c r="C15" s="27">
        <v>4668</v>
      </c>
      <c r="D15" s="27">
        <v>26</v>
      </c>
      <c r="E15" s="27">
        <v>69</v>
      </c>
      <c r="F15" s="44">
        <f t="shared" si="0"/>
        <v>-43</v>
      </c>
      <c r="G15" s="27">
        <v>19</v>
      </c>
      <c r="H15" s="27">
        <v>171</v>
      </c>
      <c r="I15" s="27">
        <v>0</v>
      </c>
      <c r="J15" s="44">
        <f t="shared" si="1"/>
        <v>190</v>
      </c>
      <c r="K15" s="27">
        <v>13</v>
      </c>
      <c r="L15" s="27">
        <v>161</v>
      </c>
      <c r="M15" s="27">
        <v>4</v>
      </c>
      <c r="N15" s="44">
        <f t="shared" si="2"/>
        <v>178</v>
      </c>
      <c r="O15" s="44">
        <f t="shared" si="3"/>
        <v>12</v>
      </c>
      <c r="P15" s="44">
        <f t="shared" si="4"/>
        <v>-31</v>
      </c>
      <c r="Q15" s="27">
        <v>-8</v>
      </c>
      <c r="R15" s="44">
        <f t="shared" si="5"/>
        <v>4629</v>
      </c>
      <c r="S15" s="47">
        <f t="shared" si="6"/>
        <v>5.593202108206949</v>
      </c>
      <c r="T15" s="47">
        <f t="shared" si="7"/>
        <v>14.84349790254921</v>
      </c>
      <c r="U15" s="47">
        <f t="shared" si="8"/>
        <v>2.5814778960955147</v>
      </c>
      <c r="V15" s="47">
        <f t="shared" si="9"/>
        <v>2.1512315800795956</v>
      </c>
      <c r="W15" s="47">
        <f t="shared" si="10"/>
        <v>1.2907389480477574</v>
      </c>
      <c r="X15" s="47">
        <f t="shared" si="11"/>
        <v>-0.8604926320318382</v>
      </c>
      <c r="Y15" s="47">
        <f t="shared" si="12"/>
        <v>-9.25029579434226</v>
      </c>
      <c r="Z15" s="47">
        <f t="shared" si="13"/>
        <v>-6.668817898246747</v>
      </c>
    </row>
    <row r="16" spans="1:26" ht="12">
      <c r="A16" s="45">
        <v>45009</v>
      </c>
      <c r="B16" s="46" t="s">
        <v>207</v>
      </c>
      <c r="C16" s="30">
        <v>4838</v>
      </c>
      <c r="D16" s="30">
        <v>34</v>
      </c>
      <c r="E16" s="30">
        <v>89</v>
      </c>
      <c r="F16" s="44">
        <f t="shared" si="0"/>
        <v>-55</v>
      </c>
      <c r="G16" s="30">
        <v>30</v>
      </c>
      <c r="H16" s="30">
        <v>142</v>
      </c>
      <c r="I16" s="30">
        <v>3</v>
      </c>
      <c r="J16" s="44">
        <f t="shared" si="1"/>
        <v>175</v>
      </c>
      <c r="K16" s="30">
        <v>5</v>
      </c>
      <c r="L16" s="30">
        <v>124</v>
      </c>
      <c r="M16" s="30">
        <v>7</v>
      </c>
      <c r="N16" s="44">
        <f t="shared" si="2"/>
        <v>136</v>
      </c>
      <c r="O16" s="44">
        <f t="shared" si="3"/>
        <v>39</v>
      </c>
      <c r="P16" s="44">
        <f t="shared" si="4"/>
        <v>-16</v>
      </c>
      <c r="Q16" s="30">
        <v>-18</v>
      </c>
      <c r="R16" s="44">
        <f t="shared" si="5"/>
        <v>4804</v>
      </c>
      <c r="S16" s="47">
        <f t="shared" si="6"/>
        <v>7.052478738850861</v>
      </c>
      <c r="T16" s="47">
        <f t="shared" si="7"/>
        <v>18.46090022816843</v>
      </c>
      <c r="U16" s="47">
        <f t="shared" si="8"/>
        <v>8.089607965152458</v>
      </c>
      <c r="V16" s="47">
        <f t="shared" si="9"/>
        <v>3.73366521468575</v>
      </c>
      <c r="W16" s="47">
        <f t="shared" si="10"/>
        <v>5.185646131507986</v>
      </c>
      <c r="X16" s="47">
        <f t="shared" si="11"/>
        <v>-0.8297033810412777</v>
      </c>
      <c r="Y16" s="47">
        <f t="shared" si="12"/>
        <v>-11.40842148931757</v>
      </c>
      <c r="Z16" s="47">
        <f t="shared" si="13"/>
        <v>-3.318813524165111</v>
      </c>
    </row>
    <row r="17" spans="1:26" ht="12">
      <c r="A17" s="45">
        <v>45010</v>
      </c>
      <c r="B17" s="46" t="s">
        <v>208</v>
      </c>
      <c r="C17" s="27">
        <v>67579</v>
      </c>
      <c r="D17" s="27">
        <v>354</v>
      </c>
      <c r="E17" s="27">
        <v>978</v>
      </c>
      <c r="F17" s="44">
        <f t="shared" si="0"/>
        <v>-624</v>
      </c>
      <c r="G17" s="27">
        <v>361</v>
      </c>
      <c r="H17" s="27">
        <v>1091</v>
      </c>
      <c r="I17" s="27">
        <v>77</v>
      </c>
      <c r="J17" s="44">
        <f t="shared" si="1"/>
        <v>1529</v>
      </c>
      <c r="K17" s="27">
        <v>242</v>
      </c>
      <c r="L17" s="27">
        <v>1120</v>
      </c>
      <c r="M17" s="27">
        <v>206</v>
      </c>
      <c r="N17" s="44">
        <f t="shared" si="2"/>
        <v>1568</v>
      </c>
      <c r="O17" s="44">
        <f t="shared" si="3"/>
        <v>-39</v>
      </c>
      <c r="P17" s="44">
        <f t="shared" si="4"/>
        <v>-663</v>
      </c>
      <c r="Q17" s="27">
        <v>61</v>
      </c>
      <c r="R17" s="44">
        <f t="shared" si="5"/>
        <v>66977</v>
      </c>
      <c r="S17" s="47">
        <f t="shared" si="6"/>
        <v>5.261749754748952</v>
      </c>
      <c r="T17" s="47">
        <f t="shared" si="7"/>
        <v>14.536698474984393</v>
      </c>
      <c r="U17" s="47">
        <f t="shared" si="8"/>
        <v>-0.5796842950147151</v>
      </c>
      <c r="V17" s="47">
        <f t="shared" si="9"/>
        <v>-0.4310472962929932</v>
      </c>
      <c r="W17" s="47">
        <f t="shared" si="10"/>
        <v>1.7687802847884897</v>
      </c>
      <c r="X17" s="47">
        <f t="shared" si="11"/>
        <v>-1.9174172835102115</v>
      </c>
      <c r="Y17" s="47">
        <f t="shared" si="12"/>
        <v>-9.274948720235441</v>
      </c>
      <c r="Z17" s="47">
        <f t="shared" si="13"/>
        <v>-9.854633015250156</v>
      </c>
    </row>
    <row r="18" spans="1:26" ht="12">
      <c r="A18" s="45">
        <v>45011</v>
      </c>
      <c r="B18" s="46" t="s">
        <v>209</v>
      </c>
      <c r="C18" s="30">
        <v>10236</v>
      </c>
      <c r="D18" s="30">
        <v>39</v>
      </c>
      <c r="E18" s="30">
        <v>142</v>
      </c>
      <c r="F18" s="44">
        <f t="shared" si="0"/>
        <v>-103</v>
      </c>
      <c r="G18" s="30">
        <v>36</v>
      </c>
      <c r="H18" s="30">
        <v>286</v>
      </c>
      <c r="I18" s="30">
        <v>5</v>
      </c>
      <c r="J18" s="44">
        <f t="shared" si="1"/>
        <v>327</v>
      </c>
      <c r="K18" s="30">
        <v>32</v>
      </c>
      <c r="L18" s="30">
        <v>254</v>
      </c>
      <c r="M18" s="30">
        <v>26</v>
      </c>
      <c r="N18" s="44">
        <f t="shared" si="2"/>
        <v>312</v>
      </c>
      <c r="O18" s="44">
        <f t="shared" si="3"/>
        <v>15</v>
      </c>
      <c r="P18" s="44">
        <f t="shared" si="4"/>
        <v>-88</v>
      </c>
      <c r="Q18" s="30">
        <v>-98</v>
      </c>
      <c r="R18" s="44">
        <f t="shared" si="5"/>
        <v>10050</v>
      </c>
      <c r="S18" s="47">
        <f t="shared" si="6"/>
        <v>3.8450162673765163</v>
      </c>
      <c r="T18" s="47">
        <f t="shared" si="7"/>
        <v>13.999802819678596</v>
      </c>
      <c r="U18" s="47">
        <f t="shared" si="8"/>
        <v>1.4788524105294292</v>
      </c>
      <c r="V18" s="47">
        <f t="shared" si="9"/>
        <v>3.154885142462782</v>
      </c>
      <c r="W18" s="47">
        <f t="shared" si="10"/>
        <v>0.39436064280784777</v>
      </c>
      <c r="X18" s="47">
        <f t="shared" si="11"/>
        <v>-2.070393374741201</v>
      </c>
      <c r="Y18" s="47">
        <f t="shared" si="12"/>
        <v>-10.15478655230208</v>
      </c>
      <c r="Z18" s="47">
        <f t="shared" si="13"/>
        <v>-8.67593414177265</v>
      </c>
    </row>
    <row r="19" spans="1:26" ht="12">
      <c r="A19" s="45">
        <v>45012</v>
      </c>
      <c r="B19" s="46" t="s">
        <v>210</v>
      </c>
      <c r="C19" s="27">
        <v>2309</v>
      </c>
      <c r="D19" s="27">
        <v>12</v>
      </c>
      <c r="E19" s="27">
        <v>47</v>
      </c>
      <c r="F19" s="44">
        <f t="shared" si="0"/>
        <v>-35</v>
      </c>
      <c r="G19" s="27">
        <v>20</v>
      </c>
      <c r="H19" s="27">
        <v>71</v>
      </c>
      <c r="I19" s="27">
        <v>4</v>
      </c>
      <c r="J19" s="44">
        <f t="shared" si="1"/>
        <v>95</v>
      </c>
      <c r="K19" s="27">
        <v>4</v>
      </c>
      <c r="L19" s="27">
        <v>63</v>
      </c>
      <c r="M19" s="27">
        <v>14</v>
      </c>
      <c r="N19" s="44">
        <f t="shared" si="2"/>
        <v>81</v>
      </c>
      <c r="O19" s="44">
        <f t="shared" si="3"/>
        <v>14</v>
      </c>
      <c r="P19" s="44">
        <f t="shared" si="4"/>
        <v>-21</v>
      </c>
      <c r="Q19" s="27">
        <v>5</v>
      </c>
      <c r="R19" s="44">
        <f t="shared" si="5"/>
        <v>2293</v>
      </c>
      <c r="S19" s="47">
        <f t="shared" si="6"/>
        <v>5.215123859191656</v>
      </c>
      <c r="T19" s="47">
        <f t="shared" si="7"/>
        <v>20.425901781833986</v>
      </c>
      <c r="U19" s="47">
        <f t="shared" si="8"/>
        <v>6.084311169056932</v>
      </c>
      <c r="V19" s="47">
        <f t="shared" si="9"/>
        <v>3.476749239461104</v>
      </c>
      <c r="W19" s="47">
        <f t="shared" si="10"/>
        <v>6.953498478922208</v>
      </c>
      <c r="X19" s="47">
        <f t="shared" si="11"/>
        <v>-4.345936549326379</v>
      </c>
      <c r="Y19" s="47">
        <f t="shared" si="12"/>
        <v>-15.210777922642329</v>
      </c>
      <c r="Z19" s="47">
        <f t="shared" si="13"/>
        <v>-9.126466753585397</v>
      </c>
    </row>
    <row r="20" spans="1:26" ht="12">
      <c r="A20" s="45">
        <v>45013</v>
      </c>
      <c r="B20" s="46" t="s">
        <v>211</v>
      </c>
      <c r="C20" s="30">
        <v>2123</v>
      </c>
      <c r="D20" s="30">
        <v>7</v>
      </c>
      <c r="E20" s="30">
        <v>27</v>
      </c>
      <c r="F20" s="44">
        <f t="shared" si="0"/>
        <v>-20</v>
      </c>
      <c r="G20" s="30">
        <v>4</v>
      </c>
      <c r="H20" s="30">
        <v>78</v>
      </c>
      <c r="I20" s="30">
        <v>1</v>
      </c>
      <c r="J20" s="44">
        <f t="shared" si="1"/>
        <v>83</v>
      </c>
      <c r="K20" s="30">
        <v>5</v>
      </c>
      <c r="L20" s="30">
        <v>79</v>
      </c>
      <c r="M20" s="30">
        <v>4</v>
      </c>
      <c r="N20" s="44">
        <f t="shared" si="2"/>
        <v>88</v>
      </c>
      <c r="O20" s="44">
        <f t="shared" si="3"/>
        <v>-5</v>
      </c>
      <c r="P20" s="44">
        <f t="shared" si="4"/>
        <v>-25</v>
      </c>
      <c r="Q20" s="30">
        <v>8</v>
      </c>
      <c r="R20" s="44">
        <f t="shared" si="5"/>
        <v>2106</v>
      </c>
      <c r="S20" s="47">
        <f t="shared" si="6"/>
        <v>3.310475289666588</v>
      </c>
      <c r="T20" s="47">
        <f t="shared" si="7"/>
        <v>12.76897611728541</v>
      </c>
      <c r="U20" s="47">
        <f t="shared" si="8"/>
        <v>-2.3646252069047056</v>
      </c>
      <c r="V20" s="47">
        <f t="shared" si="9"/>
        <v>-0.4729250413809411</v>
      </c>
      <c r="W20" s="47">
        <f t="shared" si="10"/>
        <v>-0.4729250413809411</v>
      </c>
      <c r="X20" s="47">
        <f t="shared" si="11"/>
        <v>-1.4187751241428233</v>
      </c>
      <c r="Y20" s="47">
        <f t="shared" si="12"/>
        <v>-9.458500827618822</v>
      </c>
      <c r="Z20" s="47">
        <f t="shared" si="13"/>
        <v>-11.823126034523527</v>
      </c>
    </row>
    <row r="21" spans="1:26" ht="12">
      <c r="A21" s="45">
        <v>45014</v>
      </c>
      <c r="B21" s="46" t="s">
        <v>212</v>
      </c>
      <c r="C21" s="27">
        <v>7095</v>
      </c>
      <c r="D21" s="27">
        <v>38</v>
      </c>
      <c r="E21" s="27">
        <v>158</v>
      </c>
      <c r="F21" s="44">
        <f t="shared" si="0"/>
        <v>-120</v>
      </c>
      <c r="G21" s="27">
        <v>38</v>
      </c>
      <c r="H21" s="27">
        <v>158</v>
      </c>
      <c r="I21" s="27">
        <v>2</v>
      </c>
      <c r="J21" s="44">
        <f t="shared" si="1"/>
        <v>198</v>
      </c>
      <c r="K21" s="27">
        <v>24</v>
      </c>
      <c r="L21" s="27">
        <v>109</v>
      </c>
      <c r="M21" s="27">
        <v>6</v>
      </c>
      <c r="N21" s="44">
        <f t="shared" si="2"/>
        <v>139</v>
      </c>
      <c r="O21" s="44">
        <f t="shared" si="3"/>
        <v>59</v>
      </c>
      <c r="P21" s="44">
        <f t="shared" si="4"/>
        <v>-61</v>
      </c>
      <c r="Q21" s="27">
        <v>-84</v>
      </c>
      <c r="R21" s="44">
        <f t="shared" si="5"/>
        <v>6950</v>
      </c>
      <c r="S21" s="47">
        <f t="shared" si="6"/>
        <v>5.411178355286578</v>
      </c>
      <c r="T21" s="47">
        <f t="shared" si="7"/>
        <v>22.499110003559984</v>
      </c>
      <c r="U21" s="47">
        <f t="shared" si="8"/>
        <v>8.401566393734424</v>
      </c>
      <c r="V21" s="47">
        <f t="shared" si="9"/>
        <v>6.977572089711641</v>
      </c>
      <c r="W21" s="47">
        <f t="shared" si="10"/>
        <v>1.9935920256318973</v>
      </c>
      <c r="X21" s="47">
        <f t="shared" si="11"/>
        <v>-0.5695977216091135</v>
      </c>
      <c r="Y21" s="47">
        <f t="shared" si="12"/>
        <v>-17.087931648273408</v>
      </c>
      <c r="Z21" s="47">
        <f t="shared" si="13"/>
        <v>-8.686365254538982</v>
      </c>
    </row>
    <row r="22" spans="1:26" ht="12">
      <c r="A22" s="45">
        <v>45015</v>
      </c>
      <c r="B22" s="46" t="s">
        <v>213</v>
      </c>
      <c r="C22" s="30">
        <v>1920</v>
      </c>
      <c r="D22" s="30">
        <v>6</v>
      </c>
      <c r="E22" s="30">
        <v>28</v>
      </c>
      <c r="F22" s="44">
        <f t="shared" si="0"/>
        <v>-22</v>
      </c>
      <c r="G22" s="30">
        <v>13</v>
      </c>
      <c r="H22" s="30">
        <v>56</v>
      </c>
      <c r="I22" s="30">
        <v>1</v>
      </c>
      <c r="J22" s="44">
        <f t="shared" si="1"/>
        <v>70</v>
      </c>
      <c r="K22" s="30">
        <v>0</v>
      </c>
      <c r="L22" s="30">
        <v>31</v>
      </c>
      <c r="M22" s="30">
        <v>0</v>
      </c>
      <c r="N22" s="44">
        <f t="shared" si="2"/>
        <v>31</v>
      </c>
      <c r="O22" s="44">
        <f t="shared" si="3"/>
        <v>39</v>
      </c>
      <c r="P22" s="44">
        <f t="shared" si="4"/>
        <v>17</v>
      </c>
      <c r="Q22" s="30">
        <v>-12</v>
      </c>
      <c r="R22" s="44">
        <f t="shared" si="5"/>
        <v>1925</v>
      </c>
      <c r="S22" s="47">
        <f t="shared" si="6"/>
        <v>3.1209362808842656</v>
      </c>
      <c r="T22" s="47">
        <f t="shared" si="7"/>
        <v>14.564369310793237</v>
      </c>
      <c r="U22" s="47">
        <f t="shared" si="8"/>
        <v>20.286085825747726</v>
      </c>
      <c r="V22" s="47">
        <f t="shared" si="9"/>
        <v>13.003901170351105</v>
      </c>
      <c r="W22" s="47">
        <f t="shared" si="10"/>
        <v>6.7620286085825745</v>
      </c>
      <c r="X22" s="47">
        <f t="shared" si="11"/>
        <v>0.5201560468140441</v>
      </c>
      <c r="Y22" s="47">
        <f t="shared" si="12"/>
        <v>-11.443433029908972</v>
      </c>
      <c r="Z22" s="47">
        <f t="shared" si="13"/>
        <v>8.842652795838752</v>
      </c>
    </row>
    <row r="23" spans="1:26" ht="12">
      <c r="A23" s="45">
        <v>45016</v>
      </c>
      <c r="B23" s="46" t="s">
        <v>214</v>
      </c>
      <c r="C23" s="27">
        <v>4649</v>
      </c>
      <c r="D23" s="27">
        <v>14</v>
      </c>
      <c r="E23" s="27">
        <v>63</v>
      </c>
      <c r="F23" s="44">
        <f t="shared" si="0"/>
        <v>-49</v>
      </c>
      <c r="G23" s="27">
        <v>15</v>
      </c>
      <c r="H23" s="27">
        <v>135</v>
      </c>
      <c r="I23" s="27">
        <v>2</v>
      </c>
      <c r="J23" s="44">
        <f t="shared" si="1"/>
        <v>152</v>
      </c>
      <c r="K23" s="27">
        <v>17</v>
      </c>
      <c r="L23" s="27">
        <v>102</v>
      </c>
      <c r="M23" s="27">
        <v>10</v>
      </c>
      <c r="N23" s="44">
        <f t="shared" si="2"/>
        <v>129</v>
      </c>
      <c r="O23" s="44">
        <f t="shared" si="3"/>
        <v>23</v>
      </c>
      <c r="P23" s="44">
        <f t="shared" si="4"/>
        <v>-26</v>
      </c>
      <c r="Q23" s="27">
        <v>-31</v>
      </c>
      <c r="R23" s="44">
        <f t="shared" si="5"/>
        <v>4592</v>
      </c>
      <c r="S23" s="47">
        <f t="shared" si="6"/>
        <v>3.029975110918732</v>
      </c>
      <c r="T23" s="47">
        <f t="shared" si="7"/>
        <v>13.634887999134293</v>
      </c>
      <c r="U23" s="47">
        <f t="shared" si="8"/>
        <v>4.977816253652202</v>
      </c>
      <c r="V23" s="47">
        <f t="shared" si="9"/>
        <v>7.142084190022725</v>
      </c>
      <c r="W23" s="47">
        <f t="shared" si="10"/>
        <v>-0.43285358727410456</v>
      </c>
      <c r="X23" s="47">
        <f t="shared" si="11"/>
        <v>-1.7314143490964182</v>
      </c>
      <c r="Y23" s="47">
        <f t="shared" si="12"/>
        <v>-10.60491288821556</v>
      </c>
      <c r="Z23" s="47">
        <f t="shared" si="13"/>
        <v>-5.627096634563359</v>
      </c>
    </row>
    <row r="24" spans="1:26" ht="12">
      <c r="A24" s="45">
        <v>45017</v>
      </c>
      <c r="B24" s="46" t="s">
        <v>215</v>
      </c>
      <c r="C24" s="30">
        <v>1009</v>
      </c>
      <c r="D24" s="30">
        <v>2</v>
      </c>
      <c r="E24" s="30">
        <v>21</v>
      </c>
      <c r="F24" s="44">
        <f t="shared" si="0"/>
        <v>-19</v>
      </c>
      <c r="G24" s="30">
        <v>6</v>
      </c>
      <c r="H24" s="30">
        <v>30</v>
      </c>
      <c r="I24" s="30">
        <v>1</v>
      </c>
      <c r="J24" s="44">
        <f t="shared" si="1"/>
        <v>37</v>
      </c>
      <c r="K24" s="30">
        <v>0</v>
      </c>
      <c r="L24" s="30">
        <v>29</v>
      </c>
      <c r="M24" s="30">
        <v>1</v>
      </c>
      <c r="N24" s="44">
        <f t="shared" si="2"/>
        <v>30</v>
      </c>
      <c r="O24" s="44">
        <f t="shared" si="3"/>
        <v>7</v>
      </c>
      <c r="P24" s="44">
        <f t="shared" si="4"/>
        <v>-12</v>
      </c>
      <c r="Q24" s="30">
        <v>-5</v>
      </c>
      <c r="R24" s="44">
        <f t="shared" si="5"/>
        <v>992</v>
      </c>
      <c r="S24" s="47">
        <f t="shared" si="6"/>
        <v>1.999000499750125</v>
      </c>
      <c r="T24" s="47">
        <f t="shared" si="7"/>
        <v>20.98950524737631</v>
      </c>
      <c r="U24" s="47">
        <f t="shared" si="8"/>
        <v>6.9965017491254375</v>
      </c>
      <c r="V24" s="47">
        <f t="shared" si="9"/>
        <v>0.9995002498750625</v>
      </c>
      <c r="W24" s="47">
        <f t="shared" si="10"/>
        <v>5.997001499250374</v>
      </c>
      <c r="X24" s="47">
        <f t="shared" si="11"/>
        <v>0</v>
      </c>
      <c r="Y24" s="47">
        <f t="shared" si="12"/>
        <v>-18.99050474762619</v>
      </c>
      <c r="Z24" s="47">
        <f t="shared" si="13"/>
        <v>-11.994002998500749</v>
      </c>
    </row>
    <row r="25" spans="1:26" s="52" customFormat="1" ht="12">
      <c r="A25" s="48"/>
      <c r="B25" s="49" t="s">
        <v>216</v>
      </c>
      <c r="C25" s="50">
        <f>SUM(C8:C24)</f>
        <v>191685</v>
      </c>
      <c r="D25" s="50">
        <f>SUM(D8:D24)</f>
        <v>953</v>
      </c>
      <c r="E25" s="50">
        <f>SUM(E8:E24)</f>
        <v>2994</v>
      </c>
      <c r="F25" s="50">
        <f t="shared" si="0"/>
        <v>-2041</v>
      </c>
      <c r="G25" s="50">
        <f>SUM(G8:G24)</f>
        <v>904</v>
      </c>
      <c r="H25" s="50">
        <f>SUM(H8:H24)</f>
        <v>3913</v>
      </c>
      <c r="I25" s="50">
        <f>SUM(I8:I24)</f>
        <v>135</v>
      </c>
      <c r="J25" s="50">
        <f>SUM(J8:J24)</f>
        <v>4952</v>
      </c>
      <c r="K25" s="50">
        <f>SUM(K8:K24)</f>
        <v>534</v>
      </c>
      <c r="L25" s="50">
        <f>SUM(L8:L24)</f>
        <v>3715</v>
      </c>
      <c r="M25" s="50">
        <f>SUM(M8:M24)</f>
        <v>490</v>
      </c>
      <c r="N25" s="50">
        <f>SUM(N8:N24)</f>
        <v>4739</v>
      </c>
      <c r="O25" s="50">
        <f t="shared" si="3"/>
        <v>213</v>
      </c>
      <c r="P25" s="50">
        <f t="shared" si="4"/>
        <v>-1828</v>
      </c>
      <c r="Q25" s="50">
        <f>SUM(Q8:Q24)</f>
        <v>-21</v>
      </c>
      <c r="R25" s="50">
        <f>SUM(R8:R24)</f>
        <v>189836</v>
      </c>
      <c r="S25" s="51">
        <f t="shared" si="6"/>
        <v>4.995793154243148</v>
      </c>
      <c r="T25" s="51">
        <f t="shared" si="7"/>
        <v>15.695073141452239</v>
      </c>
      <c r="U25" s="51">
        <f t="shared" si="8"/>
        <v>1.1165833597626345</v>
      </c>
      <c r="V25" s="51">
        <f t="shared" si="9"/>
        <v>1.0379507287934346</v>
      </c>
      <c r="W25" s="51">
        <f t="shared" si="10"/>
        <v>1.9396048972402569</v>
      </c>
      <c r="X25" s="51">
        <f t="shared" si="11"/>
        <v>-1.860972266271057</v>
      </c>
      <c r="Y25" s="51">
        <f t="shared" si="12"/>
        <v>-10.699279987209092</v>
      </c>
      <c r="Z25" s="51">
        <f t="shared" si="13"/>
        <v>-9.582696627446458</v>
      </c>
    </row>
    <row r="26" spans="1:26" ht="12">
      <c r="A26" s="34" t="s">
        <v>71</v>
      </c>
      <c r="B26" s="46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7"/>
      <c r="T26" s="47"/>
      <c r="U26" s="47"/>
      <c r="V26" s="47"/>
      <c r="W26" s="47"/>
      <c r="X26" s="47"/>
      <c r="Y26" s="47"/>
      <c r="Z26" s="47"/>
    </row>
    <row r="27" spans="1:26" ht="12">
      <c r="A27" s="45"/>
      <c r="B27" s="46"/>
      <c r="C27" s="45"/>
      <c r="D27" s="45"/>
      <c r="E27" s="45"/>
      <c r="F27" s="45"/>
      <c r="G27" s="45"/>
      <c r="H27" s="45"/>
      <c r="I27" s="45"/>
      <c r="K27" s="45"/>
      <c r="L27" s="45"/>
      <c r="M27" s="45"/>
      <c r="N27" s="45"/>
      <c r="O27" s="45"/>
      <c r="P27" s="45"/>
      <c r="Q27" s="45"/>
      <c r="R27" s="45"/>
      <c r="S27" s="47"/>
      <c r="T27" s="47"/>
      <c r="U27" s="47"/>
      <c r="V27" s="47"/>
      <c r="W27" s="47"/>
      <c r="X27" s="47"/>
      <c r="Y27" s="47"/>
      <c r="Z27" s="47"/>
    </row>
    <row r="28" spans="1:26" ht="12">
      <c r="A28" s="45"/>
      <c r="B28" s="46"/>
      <c r="C28" s="45"/>
      <c r="D28" s="45"/>
      <c r="E28" s="45"/>
      <c r="F28" s="45"/>
      <c r="G28" s="45"/>
      <c r="H28" s="45"/>
      <c r="I28" s="45"/>
      <c r="K28" s="45"/>
      <c r="L28" s="45"/>
      <c r="M28" s="45"/>
      <c r="O28" s="45"/>
      <c r="P28" s="45"/>
      <c r="Q28" s="45"/>
      <c r="R28" s="45"/>
      <c r="S28" s="47"/>
      <c r="T28" s="47"/>
      <c r="U28" s="47"/>
      <c r="V28" s="47"/>
      <c r="W28" s="47"/>
      <c r="X28" s="47"/>
      <c r="Y28" s="47"/>
      <c r="Z28" s="47"/>
    </row>
    <row r="29" spans="1:26" ht="12">
      <c r="A29" s="45"/>
      <c r="B29" s="46"/>
      <c r="C29" s="45"/>
      <c r="D29" s="45"/>
      <c r="E29" s="45"/>
      <c r="F29" s="45"/>
      <c r="G29" s="45"/>
      <c r="H29" s="45"/>
      <c r="I29" s="45"/>
      <c r="K29" s="45"/>
      <c r="L29" s="45"/>
      <c r="M29" s="45"/>
      <c r="O29" s="45"/>
      <c r="P29" s="45"/>
      <c r="Q29" s="45"/>
      <c r="R29" s="45"/>
      <c r="S29" s="47"/>
      <c r="T29" s="47"/>
      <c r="U29" s="47"/>
      <c r="V29" s="47"/>
      <c r="W29" s="47"/>
      <c r="X29" s="47"/>
      <c r="Y29" s="47"/>
      <c r="Z29" s="47"/>
    </row>
    <row r="30" spans="1:26" ht="12">
      <c r="A30" s="45"/>
      <c r="B30" s="46"/>
      <c r="C30" s="45"/>
      <c r="D30" s="45"/>
      <c r="E30" s="45"/>
      <c r="F30" s="45"/>
      <c r="G30" s="45"/>
      <c r="H30" s="45"/>
      <c r="I30" s="45"/>
      <c r="K30" s="45"/>
      <c r="L30" s="45"/>
      <c r="M30" s="45"/>
      <c r="O30" s="45"/>
      <c r="P30" s="45"/>
      <c r="Q30" s="45"/>
      <c r="R30" s="45"/>
      <c r="S30" s="47"/>
      <c r="T30" s="47"/>
      <c r="U30" s="47"/>
      <c r="V30" s="47"/>
      <c r="W30" s="47"/>
      <c r="X30" s="47"/>
      <c r="Y30" s="47"/>
      <c r="Z30" s="47"/>
    </row>
    <row r="31" spans="1:26" ht="12">
      <c r="A31" s="45"/>
      <c r="B31" s="46"/>
      <c r="C31" s="45"/>
      <c r="D31" s="45"/>
      <c r="E31" s="45"/>
      <c r="F31" s="45"/>
      <c r="G31" s="45"/>
      <c r="H31" s="45"/>
      <c r="I31" s="45"/>
      <c r="K31" s="45"/>
      <c r="L31" s="45"/>
      <c r="M31" s="45"/>
      <c r="O31" s="45"/>
      <c r="P31" s="45"/>
      <c r="Q31" s="45"/>
      <c r="R31" s="45"/>
      <c r="S31" s="47"/>
      <c r="T31" s="47"/>
      <c r="U31" s="47"/>
      <c r="V31" s="47"/>
      <c r="W31" s="47"/>
      <c r="X31" s="47"/>
      <c r="Y31" s="47"/>
      <c r="Z31" s="47"/>
    </row>
    <row r="32" spans="1:26" ht="12">
      <c r="A32" s="45"/>
      <c r="B32" s="46"/>
      <c r="C32" s="45"/>
      <c r="D32" s="45"/>
      <c r="E32" s="45"/>
      <c r="F32" s="45"/>
      <c r="G32" s="45"/>
      <c r="H32" s="45"/>
      <c r="I32" s="45"/>
      <c r="K32" s="45"/>
      <c r="L32" s="45"/>
      <c r="M32" s="45"/>
      <c r="O32" s="45"/>
      <c r="P32" s="45"/>
      <c r="Q32" s="45"/>
      <c r="R32" s="45"/>
      <c r="S32" s="47"/>
      <c r="T32" s="47"/>
      <c r="U32" s="47"/>
      <c r="V32" s="47"/>
      <c r="W32" s="47"/>
      <c r="X32" s="47"/>
      <c r="Y32" s="47"/>
      <c r="Z32" s="47"/>
    </row>
    <row r="33" spans="1:26" ht="12">
      <c r="A33" s="45"/>
      <c r="B33" s="46"/>
      <c r="C33" s="45"/>
      <c r="D33" s="45"/>
      <c r="E33" s="45"/>
      <c r="F33" s="45"/>
      <c r="G33" s="45"/>
      <c r="H33" s="45"/>
      <c r="I33" s="45"/>
      <c r="K33" s="45"/>
      <c r="L33" s="45"/>
      <c r="M33" s="45"/>
      <c r="O33" s="45"/>
      <c r="P33" s="45"/>
      <c r="Q33" s="45"/>
      <c r="R33" s="45"/>
      <c r="S33" s="47"/>
      <c r="T33" s="47"/>
      <c r="U33" s="47"/>
      <c r="V33" s="47"/>
      <c r="W33" s="47"/>
      <c r="X33" s="47"/>
      <c r="Y33" s="47"/>
      <c r="Z33" s="47"/>
    </row>
    <row r="34" spans="1:26" ht="12">
      <c r="A34" s="45"/>
      <c r="B34" s="46"/>
      <c r="C34" s="45"/>
      <c r="D34" s="45"/>
      <c r="E34" s="45"/>
      <c r="F34" s="45"/>
      <c r="G34" s="45"/>
      <c r="H34" s="45"/>
      <c r="I34" s="45"/>
      <c r="K34" s="45"/>
      <c r="L34" s="45"/>
      <c r="M34" s="45"/>
      <c r="O34" s="45"/>
      <c r="P34" s="45"/>
      <c r="Q34" s="45"/>
      <c r="R34" s="45"/>
      <c r="S34" s="47"/>
      <c r="T34" s="47"/>
      <c r="U34" s="47"/>
      <c r="V34" s="47"/>
      <c r="W34" s="47"/>
      <c r="X34" s="47"/>
      <c r="Y34" s="47"/>
      <c r="Z34" s="47"/>
    </row>
    <row r="35" spans="1:26" ht="12">
      <c r="A35" s="45"/>
      <c r="B35" s="46"/>
      <c r="C35" s="45"/>
      <c r="D35" s="45"/>
      <c r="E35" s="45"/>
      <c r="F35" s="45"/>
      <c r="G35" s="45"/>
      <c r="H35" s="45"/>
      <c r="I35" s="45"/>
      <c r="K35" s="45"/>
      <c r="L35" s="45"/>
      <c r="M35" s="45"/>
      <c r="O35" s="45"/>
      <c r="P35" s="45"/>
      <c r="Q35" s="45"/>
      <c r="R35" s="45"/>
      <c r="S35" s="47"/>
      <c r="T35" s="47"/>
      <c r="U35" s="47"/>
      <c r="V35" s="47"/>
      <c r="W35" s="47"/>
      <c r="X35" s="47"/>
      <c r="Y35" s="47"/>
      <c r="Z35" s="47"/>
    </row>
    <row r="36" spans="1:26" ht="12">
      <c r="A36" s="45"/>
      <c r="B36" s="46"/>
      <c r="C36" s="45"/>
      <c r="D36" s="45"/>
      <c r="E36" s="45"/>
      <c r="F36" s="45"/>
      <c r="G36" s="45"/>
      <c r="H36" s="45"/>
      <c r="I36" s="45"/>
      <c r="K36" s="45"/>
      <c r="L36" s="45"/>
      <c r="M36" s="45"/>
      <c r="O36" s="45"/>
      <c r="P36" s="45"/>
      <c r="Q36" s="45"/>
      <c r="R36" s="45"/>
      <c r="S36" s="47"/>
      <c r="T36" s="47"/>
      <c r="U36" s="47"/>
      <c r="V36" s="47"/>
      <c r="W36" s="47"/>
      <c r="X36" s="47"/>
      <c r="Y36" s="47"/>
      <c r="Z36" s="47"/>
    </row>
    <row r="37" spans="1:26" ht="12">
      <c r="A37" s="45"/>
      <c r="B37" s="46"/>
      <c r="C37" s="45"/>
      <c r="D37" s="45"/>
      <c r="E37" s="45"/>
      <c r="F37" s="45"/>
      <c r="G37" s="45"/>
      <c r="H37" s="45"/>
      <c r="I37" s="45"/>
      <c r="K37" s="45"/>
      <c r="L37" s="45"/>
      <c r="M37" s="45"/>
      <c r="O37" s="45"/>
      <c r="P37" s="45"/>
      <c r="Q37" s="45"/>
      <c r="R37" s="45"/>
      <c r="S37" s="47"/>
      <c r="T37" s="47"/>
      <c r="U37" s="47"/>
      <c r="V37" s="47"/>
      <c r="W37" s="47"/>
      <c r="X37" s="47"/>
      <c r="Y37" s="47"/>
      <c r="Z37" s="47"/>
    </row>
    <row r="38" spans="1:26" ht="12">
      <c r="A38" s="45"/>
      <c r="B38" s="46"/>
      <c r="C38" s="45"/>
      <c r="D38" s="45"/>
      <c r="E38" s="45"/>
      <c r="F38" s="45"/>
      <c r="G38" s="45"/>
      <c r="H38" s="45"/>
      <c r="I38" s="45"/>
      <c r="K38" s="45"/>
      <c r="L38" s="45"/>
      <c r="M38" s="45"/>
      <c r="O38" s="45"/>
      <c r="P38" s="45"/>
      <c r="Q38" s="45"/>
      <c r="R38" s="45"/>
      <c r="S38" s="47"/>
      <c r="T38" s="47"/>
      <c r="U38" s="47"/>
      <c r="V38" s="47"/>
      <c r="W38" s="47"/>
      <c r="X38" s="47"/>
      <c r="Y38" s="47"/>
      <c r="Z38" s="47"/>
    </row>
    <row r="39" spans="1:26" ht="12">
      <c r="A39" s="45"/>
      <c r="B39" s="46"/>
      <c r="C39" s="45"/>
      <c r="D39" s="45"/>
      <c r="E39" s="45"/>
      <c r="F39" s="45"/>
      <c r="G39" s="45"/>
      <c r="H39" s="45"/>
      <c r="I39" s="45"/>
      <c r="K39" s="45"/>
      <c r="L39" s="45"/>
      <c r="M39" s="45"/>
      <c r="O39" s="45"/>
      <c r="P39" s="45"/>
      <c r="Q39" s="45"/>
      <c r="R39" s="45"/>
      <c r="S39" s="47"/>
      <c r="T39" s="47"/>
      <c r="U39" s="47"/>
      <c r="V39" s="47"/>
      <c r="W39" s="47"/>
      <c r="X39" s="47"/>
      <c r="Y39" s="47"/>
      <c r="Z39" s="47"/>
    </row>
    <row r="40" spans="1:26" ht="12">
      <c r="A40" s="45"/>
      <c r="B40" s="46"/>
      <c r="C40" s="45"/>
      <c r="D40" s="45"/>
      <c r="E40" s="45"/>
      <c r="F40" s="45"/>
      <c r="G40" s="45"/>
      <c r="H40" s="45"/>
      <c r="I40" s="45"/>
      <c r="K40" s="45"/>
      <c r="L40" s="45"/>
      <c r="M40" s="45"/>
      <c r="O40" s="45"/>
      <c r="P40" s="45"/>
      <c r="Q40" s="45"/>
      <c r="R40" s="45"/>
      <c r="S40" s="47"/>
      <c r="T40" s="47"/>
      <c r="U40" s="47"/>
      <c r="V40" s="47"/>
      <c r="W40" s="47"/>
      <c r="X40" s="47"/>
      <c r="Y40" s="47"/>
      <c r="Z40" s="47"/>
    </row>
    <row r="41" spans="1:26" ht="12">
      <c r="A41" s="45"/>
      <c r="B41" s="46"/>
      <c r="C41" s="45"/>
      <c r="D41" s="45"/>
      <c r="E41" s="45"/>
      <c r="F41" s="45"/>
      <c r="G41" s="45"/>
      <c r="H41" s="45"/>
      <c r="I41" s="45"/>
      <c r="K41" s="45"/>
      <c r="L41" s="45"/>
      <c r="M41" s="45"/>
      <c r="O41" s="45"/>
      <c r="P41" s="45"/>
      <c r="Q41" s="45"/>
      <c r="R41" s="45"/>
      <c r="S41" s="47"/>
      <c r="T41" s="47"/>
      <c r="U41" s="47"/>
      <c r="V41" s="47"/>
      <c r="W41" s="47"/>
      <c r="X41" s="47"/>
      <c r="Y41" s="47"/>
      <c r="Z41" s="47"/>
    </row>
    <row r="42" spans="1:26" ht="12">
      <c r="A42" s="45"/>
      <c r="B42" s="46"/>
      <c r="C42" s="45"/>
      <c r="D42" s="45"/>
      <c r="E42" s="45"/>
      <c r="F42" s="45"/>
      <c r="G42" s="45"/>
      <c r="H42" s="45"/>
      <c r="I42" s="45"/>
      <c r="K42" s="45"/>
      <c r="L42" s="45"/>
      <c r="M42" s="45"/>
      <c r="O42" s="45"/>
      <c r="P42" s="45"/>
      <c r="Q42" s="45"/>
      <c r="R42" s="45"/>
      <c r="S42" s="47"/>
      <c r="T42" s="47"/>
      <c r="U42" s="47"/>
      <c r="V42" s="47"/>
      <c r="W42" s="47"/>
      <c r="X42" s="47"/>
      <c r="Y42" s="47"/>
      <c r="Z42" s="47"/>
    </row>
    <row r="43" spans="1:26" ht="12">
      <c r="A43" s="45"/>
      <c r="B43" s="46"/>
      <c r="C43" s="45"/>
      <c r="D43" s="45"/>
      <c r="E43" s="45"/>
      <c r="F43" s="45"/>
      <c r="G43" s="45"/>
      <c r="H43" s="45"/>
      <c r="I43" s="45"/>
      <c r="K43" s="45"/>
      <c r="L43" s="45"/>
      <c r="M43" s="45"/>
      <c r="O43" s="45"/>
      <c r="P43" s="45"/>
      <c r="Q43" s="45"/>
      <c r="R43" s="45"/>
      <c r="S43" s="47"/>
      <c r="T43" s="47"/>
      <c r="U43" s="47"/>
      <c r="V43" s="47"/>
      <c r="W43" s="47"/>
      <c r="X43" s="47"/>
      <c r="Y43" s="47"/>
      <c r="Z43" s="47"/>
    </row>
    <row r="44" spans="1:26" ht="12">
      <c r="A44" s="45"/>
      <c r="B44" s="46"/>
      <c r="C44" s="45"/>
      <c r="D44" s="45"/>
      <c r="E44" s="45"/>
      <c r="F44" s="45"/>
      <c r="G44" s="45"/>
      <c r="H44" s="45"/>
      <c r="I44" s="45"/>
      <c r="K44" s="45"/>
      <c r="L44" s="45"/>
      <c r="M44" s="45"/>
      <c r="O44" s="45"/>
      <c r="P44" s="45"/>
      <c r="Q44" s="45"/>
      <c r="R44" s="45"/>
      <c r="S44" s="47"/>
      <c r="T44" s="47"/>
      <c r="U44" s="47"/>
      <c r="V44" s="47"/>
      <c r="W44" s="47"/>
      <c r="X44" s="47"/>
      <c r="Y44" s="47"/>
      <c r="Z44" s="47"/>
    </row>
    <row r="45" spans="1:26" ht="12">
      <c r="A45" s="45"/>
      <c r="B45" s="46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O45" s="45"/>
      <c r="P45" s="45"/>
      <c r="Q45" s="45"/>
      <c r="R45" s="45"/>
      <c r="S45" s="47"/>
      <c r="T45" s="47"/>
      <c r="U45" s="47"/>
      <c r="V45" s="47"/>
      <c r="W45" s="47"/>
      <c r="X45" s="47"/>
      <c r="Y45" s="47"/>
      <c r="Z45" s="47"/>
    </row>
    <row r="46" spans="1:26" ht="12">
      <c r="A46" s="45"/>
      <c r="B46" s="4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7"/>
      <c r="T46" s="47"/>
      <c r="U46" s="47"/>
      <c r="V46" s="47"/>
      <c r="W46" s="47"/>
      <c r="X46" s="47"/>
      <c r="Y46" s="47"/>
      <c r="Z46" s="47"/>
    </row>
    <row r="47" spans="1:26" ht="12">
      <c r="A47" s="45"/>
      <c r="B47" s="4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7"/>
      <c r="T47" s="47"/>
      <c r="U47" s="47"/>
      <c r="V47" s="47"/>
      <c r="W47" s="47"/>
      <c r="X47" s="47"/>
      <c r="Y47" s="47"/>
      <c r="Z47" s="47"/>
    </row>
    <row r="48" spans="1:26" ht="12">
      <c r="A48" s="45"/>
      <c r="B48" s="4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7"/>
      <c r="T48" s="47"/>
      <c r="U48" s="47"/>
      <c r="V48" s="47"/>
      <c r="W48" s="47"/>
      <c r="X48" s="47"/>
      <c r="Y48" s="47"/>
      <c r="Z48" s="47"/>
    </row>
    <row r="49" spans="1:26" ht="12">
      <c r="A49" s="45"/>
      <c r="B49" s="46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7"/>
      <c r="T49" s="47"/>
      <c r="U49" s="47"/>
      <c r="V49" s="47"/>
      <c r="W49" s="47"/>
      <c r="X49" s="47"/>
      <c r="Y49" s="47"/>
      <c r="Z49" s="47"/>
    </row>
    <row r="50" spans="1:26" ht="12">
      <c r="A50" s="45"/>
      <c r="B50" s="46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7"/>
      <c r="T50" s="47"/>
      <c r="U50" s="47"/>
      <c r="V50" s="47"/>
      <c r="W50" s="47"/>
      <c r="X50" s="47"/>
      <c r="Y50" s="47"/>
      <c r="Z50" s="47"/>
    </row>
    <row r="51" spans="1:26" ht="12">
      <c r="A51" s="45"/>
      <c r="B51" s="46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7"/>
      <c r="T51" s="47"/>
      <c r="U51" s="47"/>
      <c r="V51" s="47"/>
      <c r="W51" s="47"/>
      <c r="X51" s="47"/>
      <c r="Y51" s="47"/>
      <c r="Z51" s="47"/>
    </row>
    <row r="52" spans="1:26" ht="12">
      <c r="A52" s="45"/>
      <c r="B52" s="46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7"/>
      <c r="T52" s="47"/>
      <c r="U52" s="47"/>
      <c r="V52" s="47"/>
      <c r="W52" s="47"/>
      <c r="X52" s="47"/>
      <c r="Y52" s="47"/>
      <c r="Z52" s="47"/>
    </row>
    <row r="53" spans="1:26" ht="12">
      <c r="A53" s="45"/>
      <c r="B53" s="46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7"/>
      <c r="T53" s="47"/>
      <c r="U53" s="47"/>
      <c r="V53" s="47"/>
      <c r="W53" s="47"/>
      <c r="X53" s="47"/>
      <c r="Y53" s="47"/>
      <c r="Z53" s="47"/>
    </row>
    <row r="54" spans="1:26" ht="12">
      <c r="A54" s="45"/>
      <c r="B54" s="4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7"/>
      <c r="T54" s="47"/>
      <c r="U54" s="47"/>
      <c r="V54" s="47"/>
      <c r="W54" s="47"/>
      <c r="X54" s="47"/>
      <c r="Y54" s="47"/>
      <c r="Z54" s="47"/>
    </row>
    <row r="55" spans="1:26" ht="12">
      <c r="A55" s="45"/>
      <c r="B55" s="46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7"/>
      <c r="T55" s="47"/>
      <c r="U55" s="47"/>
      <c r="V55" s="47"/>
      <c r="W55" s="47"/>
      <c r="X55" s="47"/>
      <c r="Y55" s="47"/>
      <c r="Z55" s="47"/>
    </row>
    <row r="56" spans="1:26" ht="12">
      <c r="A56" s="45"/>
      <c r="B56" s="46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7"/>
      <c r="T56" s="47"/>
      <c r="U56" s="47"/>
      <c r="V56" s="47"/>
      <c r="W56" s="47"/>
      <c r="X56" s="47"/>
      <c r="Y56" s="47"/>
      <c r="Z56" s="47"/>
    </row>
    <row r="57" spans="1:26" ht="12">
      <c r="A57" s="45"/>
      <c r="B57" s="46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7"/>
      <c r="T57" s="47"/>
      <c r="U57" s="47"/>
      <c r="V57" s="47"/>
      <c r="W57" s="47"/>
      <c r="X57" s="47"/>
      <c r="Y57" s="47"/>
      <c r="Z57" s="47"/>
    </row>
    <row r="58" spans="1:26" ht="12">
      <c r="A58" s="45"/>
      <c r="B58" s="46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7"/>
      <c r="T58" s="47"/>
      <c r="U58" s="47"/>
      <c r="V58" s="47"/>
      <c r="W58" s="47"/>
      <c r="X58" s="47"/>
      <c r="Y58" s="47"/>
      <c r="Z58" s="47"/>
    </row>
    <row r="59" spans="1:26" ht="12">
      <c r="A59" s="45"/>
      <c r="B59" s="46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7"/>
      <c r="T59" s="47"/>
      <c r="U59" s="47"/>
      <c r="V59" s="47"/>
      <c r="W59" s="47"/>
      <c r="X59" s="47"/>
      <c r="Y59" s="47"/>
      <c r="Z59" s="47"/>
    </row>
    <row r="60" spans="1:26" s="3" customFormat="1" ht="12">
      <c r="A60" s="53"/>
      <c r="B60" s="54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5"/>
      <c r="T60" s="55"/>
      <c r="U60" s="55"/>
      <c r="V60" s="55"/>
      <c r="W60" s="55"/>
      <c r="X60" s="55"/>
      <c r="Y60" s="55"/>
      <c r="Z60" s="55"/>
    </row>
    <row r="61" spans="1:26" ht="12">
      <c r="A61" s="45"/>
      <c r="B61" s="46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7"/>
      <c r="T61" s="47"/>
      <c r="U61" s="47"/>
      <c r="V61" s="47"/>
      <c r="W61" s="47"/>
      <c r="X61" s="47"/>
      <c r="Y61" s="47"/>
      <c r="Z61" s="47"/>
    </row>
    <row r="62" spans="1:26" ht="12">
      <c r="A62" s="45"/>
      <c r="B62" s="46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7"/>
      <c r="T62" s="47"/>
      <c r="U62" s="47"/>
      <c r="V62" s="47"/>
      <c r="W62" s="47"/>
      <c r="X62" s="47"/>
      <c r="Y62" s="47"/>
      <c r="Z62" s="47"/>
    </row>
    <row r="63" spans="1:26" ht="12">
      <c r="A63" s="45"/>
      <c r="B63" s="46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7"/>
      <c r="T63" s="47"/>
      <c r="U63" s="47"/>
      <c r="V63" s="47"/>
      <c r="W63" s="47"/>
      <c r="X63" s="47"/>
      <c r="Y63" s="47"/>
      <c r="Z63" s="47"/>
    </row>
    <row r="64" spans="1:26" ht="12">
      <c r="A64" s="45"/>
      <c r="B64" s="46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7"/>
      <c r="T64" s="47"/>
      <c r="U64" s="47"/>
      <c r="V64" s="47"/>
      <c r="W64" s="47"/>
      <c r="X64" s="47"/>
      <c r="Y64" s="47"/>
      <c r="Z64" s="47"/>
    </row>
    <row r="65" spans="1:26" ht="12">
      <c r="A65" s="45"/>
      <c r="B65" s="46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7"/>
      <c r="T65" s="47"/>
      <c r="U65" s="47"/>
      <c r="V65" s="47"/>
      <c r="W65" s="47"/>
      <c r="X65" s="47"/>
      <c r="Y65" s="47"/>
      <c r="Z65" s="47"/>
    </row>
    <row r="66" spans="1:26" ht="12">
      <c r="A66" s="45"/>
      <c r="B66" s="46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7"/>
      <c r="T66" s="47"/>
      <c r="U66" s="47"/>
      <c r="V66" s="47"/>
      <c r="W66" s="47"/>
      <c r="X66" s="47"/>
      <c r="Y66" s="47"/>
      <c r="Z66" s="47"/>
    </row>
    <row r="67" spans="1:26" ht="12">
      <c r="A67" s="45"/>
      <c r="B67" s="46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7"/>
      <c r="T67" s="47"/>
      <c r="U67" s="47"/>
      <c r="V67" s="47"/>
      <c r="W67" s="47"/>
      <c r="X67" s="47"/>
      <c r="Y67" s="47"/>
      <c r="Z67" s="47"/>
    </row>
    <row r="68" spans="1:26" ht="12">
      <c r="A68" s="45"/>
      <c r="B68" s="46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7"/>
      <c r="T68" s="47"/>
      <c r="U68" s="47"/>
      <c r="V68" s="47"/>
      <c r="W68" s="47"/>
      <c r="X68" s="47"/>
      <c r="Y68" s="47"/>
      <c r="Z68" s="47"/>
    </row>
    <row r="69" spans="1:26" ht="12">
      <c r="A69" s="45"/>
      <c r="B69" s="46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7"/>
      <c r="T69" s="47"/>
      <c r="U69" s="47"/>
      <c r="V69" s="47"/>
      <c r="W69" s="47"/>
      <c r="X69" s="47"/>
      <c r="Y69" s="47"/>
      <c r="Z69" s="47"/>
    </row>
    <row r="70" spans="1:26" ht="12">
      <c r="A70" s="45"/>
      <c r="B70" s="46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7"/>
      <c r="T70" s="47"/>
      <c r="U70" s="47"/>
      <c r="V70" s="47"/>
      <c r="W70" s="47"/>
      <c r="X70" s="47"/>
      <c r="Y70" s="47"/>
      <c r="Z70" s="47"/>
    </row>
    <row r="71" spans="1:26" ht="12">
      <c r="A71" s="45"/>
      <c r="B71" s="46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7"/>
      <c r="T71" s="47"/>
      <c r="U71" s="47"/>
      <c r="V71" s="47"/>
      <c r="W71" s="47"/>
      <c r="X71" s="47"/>
      <c r="Y71" s="47"/>
      <c r="Z71" s="47"/>
    </row>
    <row r="72" spans="1:26" ht="12">
      <c r="A72" s="45"/>
      <c r="B72" s="46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7"/>
      <c r="T72" s="47"/>
      <c r="U72" s="47"/>
      <c r="V72" s="47"/>
      <c r="W72" s="47"/>
      <c r="X72" s="47"/>
      <c r="Y72" s="47"/>
      <c r="Z72" s="47"/>
    </row>
    <row r="73" spans="1:26" ht="12">
      <c r="A73" s="45"/>
      <c r="B73" s="46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7"/>
      <c r="T73" s="47"/>
      <c r="U73" s="47"/>
      <c r="V73" s="47"/>
      <c r="W73" s="47"/>
      <c r="X73" s="47"/>
      <c r="Y73" s="47"/>
      <c r="Z73" s="47"/>
    </row>
    <row r="74" spans="1:26" ht="12">
      <c r="A74" s="45"/>
      <c r="B74" s="46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7"/>
      <c r="T74" s="47"/>
      <c r="U74" s="47"/>
      <c r="V74" s="47"/>
      <c r="W74" s="47"/>
      <c r="X74" s="47"/>
      <c r="Y74" s="47"/>
      <c r="Z74" s="47"/>
    </row>
    <row r="75" spans="1:26" ht="12">
      <c r="A75" s="45"/>
      <c r="B75" s="46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7"/>
      <c r="T75" s="47"/>
      <c r="U75" s="47"/>
      <c r="V75" s="47"/>
      <c r="W75" s="47"/>
      <c r="X75" s="47"/>
      <c r="Y75" s="47"/>
      <c r="Z75" s="47"/>
    </row>
    <row r="76" spans="1:26" ht="12">
      <c r="A76" s="45"/>
      <c r="B76" s="46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7"/>
      <c r="T76" s="47"/>
      <c r="U76" s="47"/>
      <c r="V76" s="47"/>
      <c r="W76" s="47"/>
      <c r="X76" s="47"/>
      <c r="Y76" s="47"/>
      <c r="Z76" s="47"/>
    </row>
    <row r="77" spans="1:26" ht="12">
      <c r="A77" s="45"/>
      <c r="B77" s="46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7"/>
      <c r="T77" s="47"/>
      <c r="U77" s="47"/>
      <c r="V77" s="47"/>
      <c r="W77" s="47"/>
      <c r="X77" s="47"/>
      <c r="Y77" s="47"/>
      <c r="Z77" s="47"/>
    </row>
    <row r="78" spans="1:26" ht="12">
      <c r="A78" s="45"/>
      <c r="B78" s="46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7"/>
      <c r="T78" s="47"/>
      <c r="U78" s="47"/>
      <c r="V78" s="47"/>
      <c r="W78" s="47"/>
      <c r="X78" s="47"/>
      <c r="Y78" s="47"/>
      <c r="Z78" s="47"/>
    </row>
    <row r="79" spans="1:26" ht="12">
      <c r="A79" s="45"/>
      <c r="B79" s="46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7"/>
      <c r="T79" s="47"/>
      <c r="U79" s="47"/>
      <c r="V79" s="47"/>
      <c r="W79" s="47"/>
      <c r="X79" s="47"/>
      <c r="Y79" s="47"/>
      <c r="Z79" s="47"/>
    </row>
    <row r="80" spans="1:26" ht="12">
      <c r="A80" s="45"/>
      <c r="B80" s="46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7"/>
      <c r="T80" s="47"/>
      <c r="U80" s="47"/>
      <c r="V80" s="47"/>
      <c r="W80" s="47"/>
      <c r="X80" s="47"/>
      <c r="Y80" s="47"/>
      <c r="Z80" s="47"/>
    </row>
    <row r="81" spans="1:26" ht="12">
      <c r="A81" s="45"/>
      <c r="B81" s="46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7"/>
      <c r="T81" s="47"/>
      <c r="U81" s="47"/>
      <c r="V81" s="47"/>
      <c r="W81" s="47"/>
      <c r="X81" s="47"/>
      <c r="Y81" s="47"/>
      <c r="Z81" s="47"/>
    </row>
    <row r="82" spans="1:26" ht="12">
      <c r="A82" s="45"/>
      <c r="B82" s="46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7"/>
      <c r="T82" s="47"/>
      <c r="U82" s="47"/>
      <c r="V82" s="47"/>
      <c r="W82" s="47"/>
      <c r="X82" s="47"/>
      <c r="Y82" s="47"/>
      <c r="Z82" s="47"/>
    </row>
    <row r="83" spans="1:26" s="3" customFormat="1" ht="12">
      <c r="A83" s="53"/>
      <c r="B83" s="54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5"/>
      <c r="T83" s="55"/>
      <c r="U83" s="55"/>
      <c r="V83" s="55"/>
      <c r="W83" s="55"/>
      <c r="X83" s="55"/>
      <c r="Y83" s="55"/>
      <c r="Z83" s="55"/>
    </row>
    <row r="84" spans="1:26" ht="12">
      <c r="A84" s="45"/>
      <c r="B84" s="46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7"/>
      <c r="T84" s="47"/>
      <c r="U84" s="47"/>
      <c r="V84" s="47"/>
      <c r="W84" s="47"/>
      <c r="X84" s="47"/>
      <c r="Y84" s="47"/>
      <c r="Z84" s="47"/>
    </row>
    <row r="85" spans="1:26" ht="12">
      <c r="A85" s="45"/>
      <c r="B85" s="46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7"/>
      <c r="T85" s="47"/>
      <c r="U85" s="47"/>
      <c r="V85" s="47"/>
      <c r="W85" s="47"/>
      <c r="X85" s="47"/>
      <c r="Y85" s="47"/>
      <c r="Z85" s="47"/>
    </row>
    <row r="86" spans="1:26" ht="12">
      <c r="A86" s="45"/>
      <c r="B86" s="46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7"/>
      <c r="T86" s="47"/>
      <c r="U86" s="47"/>
      <c r="V86" s="47"/>
      <c r="W86" s="47"/>
      <c r="X86" s="47"/>
      <c r="Y86" s="47"/>
      <c r="Z86" s="47"/>
    </row>
    <row r="87" spans="1:26" ht="12">
      <c r="A87" s="45"/>
      <c r="B87" s="46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7"/>
      <c r="T87" s="47"/>
      <c r="U87" s="47"/>
      <c r="V87" s="47"/>
      <c r="W87" s="47"/>
      <c r="X87" s="47"/>
      <c r="Y87" s="47"/>
      <c r="Z87" s="47"/>
    </row>
    <row r="88" spans="1:26" ht="12">
      <c r="A88" s="45"/>
      <c r="B88" s="46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7"/>
      <c r="T88" s="47"/>
      <c r="U88" s="47"/>
      <c r="V88" s="47"/>
      <c r="W88" s="47"/>
      <c r="X88" s="47"/>
      <c r="Y88" s="47"/>
      <c r="Z88" s="47"/>
    </row>
    <row r="89" spans="1:26" ht="12">
      <c r="A89" s="45"/>
      <c r="B89" s="46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7"/>
      <c r="T89" s="47"/>
      <c r="U89" s="47"/>
      <c r="V89" s="47"/>
      <c r="W89" s="47"/>
      <c r="X89" s="47"/>
      <c r="Y89" s="47"/>
      <c r="Z89" s="47"/>
    </row>
    <row r="90" spans="1:26" ht="12">
      <c r="A90" s="45"/>
      <c r="B90" s="46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7"/>
      <c r="T90" s="47"/>
      <c r="U90" s="47"/>
      <c r="V90" s="47"/>
      <c r="W90" s="47"/>
      <c r="X90" s="47"/>
      <c r="Y90" s="47"/>
      <c r="Z90" s="47"/>
    </row>
    <row r="91" spans="1:26" ht="12">
      <c r="A91" s="45"/>
      <c r="B91" s="46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7"/>
      <c r="T91" s="47"/>
      <c r="U91" s="47"/>
      <c r="V91" s="47"/>
      <c r="W91" s="47"/>
      <c r="X91" s="47"/>
      <c r="Y91" s="47"/>
      <c r="Z91" s="47"/>
    </row>
    <row r="92" spans="1:26" ht="12">
      <c r="A92" s="45"/>
      <c r="B92" s="46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7"/>
      <c r="T92" s="47"/>
      <c r="U92" s="47"/>
      <c r="V92" s="47"/>
      <c r="W92" s="47"/>
      <c r="X92" s="47"/>
      <c r="Y92" s="47"/>
      <c r="Z92" s="47"/>
    </row>
    <row r="93" spans="1:26" ht="12">
      <c r="A93" s="45"/>
      <c r="B93" s="46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7"/>
      <c r="T93" s="47"/>
      <c r="U93" s="47"/>
      <c r="V93" s="47"/>
      <c r="W93" s="47"/>
      <c r="X93" s="47"/>
      <c r="Y93" s="47"/>
      <c r="Z93" s="47"/>
    </row>
    <row r="94" spans="1:26" ht="12">
      <c r="A94" s="45"/>
      <c r="B94" s="46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7"/>
      <c r="T94" s="47"/>
      <c r="U94" s="47"/>
      <c r="V94" s="47"/>
      <c r="W94" s="47"/>
      <c r="X94" s="47"/>
      <c r="Y94" s="47"/>
      <c r="Z94" s="47"/>
    </row>
    <row r="95" spans="1:26" ht="12">
      <c r="A95" s="45"/>
      <c r="B95" s="46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7"/>
      <c r="T95" s="47"/>
      <c r="U95" s="47"/>
      <c r="V95" s="47"/>
      <c r="W95" s="47"/>
      <c r="X95" s="47"/>
      <c r="Y95" s="47"/>
      <c r="Z95" s="47"/>
    </row>
    <row r="96" spans="1:26" ht="12">
      <c r="A96" s="45"/>
      <c r="B96" s="46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7"/>
      <c r="T96" s="47"/>
      <c r="U96" s="47"/>
      <c r="V96" s="47"/>
      <c r="W96" s="47"/>
      <c r="X96" s="47"/>
      <c r="Y96" s="47"/>
      <c r="Z96" s="47"/>
    </row>
    <row r="97" spans="1:26" ht="12">
      <c r="A97" s="45"/>
      <c r="B97" s="46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7"/>
      <c r="T97" s="47"/>
      <c r="U97" s="47"/>
      <c r="V97" s="47"/>
      <c r="W97" s="47"/>
      <c r="X97" s="47"/>
      <c r="Y97" s="47"/>
      <c r="Z97" s="47"/>
    </row>
    <row r="98" spans="1:26" ht="12">
      <c r="A98" s="45"/>
      <c r="B98" s="46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7"/>
      <c r="T98" s="47"/>
      <c r="U98" s="47"/>
      <c r="V98" s="47"/>
      <c r="W98" s="47"/>
      <c r="X98" s="47"/>
      <c r="Y98" s="47"/>
      <c r="Z98" s="47"/>
    </row>
    <row r="99" spans="1:26" ht="12">
      <c r="A99" s="45"/>
      <c r="B99" s="46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7"/>
      <c r="T99" s="47"/>
      <c r="U99" s="47"/>
      <c r="V99" s="47"/>
      <c r="W99" s="47"/>
      <c r="X99" s="47"/>
      <c r="Y99" s="47"/>
      <c r="Z99" s="47"/>
    </row>
    <row r="100" spans="1:26" ht="12">
      <c r="A100" s="45"/>
      <c r="B100" s="46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7"/>
      <c r="T100" s="47"/>
      <c r="U100" s="47"/>
      <c r="V100" s="47"/>
      <c r="W100" s="47"/>
      <c r="X100" s="47"/>
      <c r="Y100" s="47"/>
      <c r="Z100" s="47"/>
    </row>
    <row r="101" spans="1:26" ht="12">
      <c r="A101" s="45"/>
      <c r="B101" s="46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7"/>
      <c r="T101" s="47"/>
      <c r="U101" s="47"/>
      <c r="V101" s="47"/>
      <c r="W101" s="47"/>
      <c r="X101" s="47"/>
      <c r="Y101" s="47"/>
      <c r="Z101" s="47"/>
    </row>
    <row r="102" spans="1:26" ht="12">
      <c r="A102" s="45"/>
      <c r="B102" s="46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7"/>
      <c r="T102" s="47"/>
      <c r="U102" s="47"/>
      <c r="V102" s="47"/>
      <c r="W102" s="47"/>
      <c r="X102" s="47"/>
      <c r="Y102" s="47"/>
      <c r="Z102" s="47"/>
    </row>
    <row r="103" spans="1:26" ht="12">
      <c r="A103" s="45"/>
      <c r="B103" s="46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7"/>
      <c r="T103" s="47"/>
      <c r="U103" s="47"/>
      <c r="V103" s="47"/>
      <c r="W103" s="47"/>
      <c r="X103" s="47"/>
      <c r="Y103" s="47"/>
      <c r="Z103" s="47"/>
    </row>
    <row r="104" spans="1:26" ht="12">
      <c r="A104" s="45"/>
      <c r="B104" s="46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7"/>
      <c r="T104" s="47"/>
      <c r="U104" s="47"/>
      <c r="V104" s="47"/>
      <c r="W104" s="47"/>
      <c r="X104" s="47"/>
      <c r="Y104" s="47"/>
      <c r="Z104" s="47"/>
    </row>
    <row r="105" spans="1:26" ht="12">
      <c r="A105" s="45"/>
      <c r="B105" s="46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7"/>
      <c r="T105" s="47"/>
      <c r="U105" s="47"/>
      <c r="V105" s="47"/>
      <c r="W105" s="47"/>
      <c r="X105" s="47"/>
      <c r="Y105" s="47"/>
      <c r="Z105" s="47"/>
    </row>
    <row r="106" spans="1:26" ht="12">
      <c r="A106" s="45"/>
      <c r="B106" s="46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7"/>
      <c r="T106" s="47"/>
      <c r="U106" s="47"/>
      <c r="V106" s="47"/>
      <c r="W106" s="47"/>
      <c r="X106" s="47"/>
      <c r="Y106" s="47"/>
      <c r="Z106" s="47"/>
    </row>
    <row r="107" spans="1:26" ht="12">
      <c r="A107" s="45"/>
      <c r="B107" s="46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7"/>
      <c r="T107" s="47"/>
      <c r="U107" s="47"/>
      <c r="V107" s="47"/>
      <c r="W107" s="47"/>
      <c r="X107" s="47"/>
      <c r="Y107" s="47"/>
      <c r="Z107" s="47"/>
    </row>
    <row r="108" spans="1:26" ht="12">
      <c r="A108" s="45"/>
      <c r="B108" s="46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7"/>
      <c r="T108" s="47"/>
      <c r="U108" s="47"/>
      <c r="V108" s="47"/>
      <c r="W108" s="47"/>
      <c r="X108" s="47"/>
      <c r="Y108" s="47"/>
      <c r="Z108" s="47"/>
    </row>
    <row r="109" spans="1:26" ht="12">
      <c r="A109" s="45"/>
      <c r="B109" s="46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7"/>
      <c r="T109" s="47"/>
      <c r="U109" s="47"/>
      <c r="V109" s="47"/>
      <c r="W109" s="47"/>
      <c r="X109" s="47"/>
      <c r="Y109" s="47"/>
      <c r="Z109" s="47"/>
    </row>
    <row r="110" spans="1:26" ht="12">
      <c r="A110" s="45"/>
      <c r="B110" s="46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7"/>
      <c r="T110" s="47"/>
      <c r="U110" s="47"/>
      <c r="V110" s="47"/>
      <c r="W110" s="47"/>
      <c r="X110" s="47"/>
      <c r="Y110" s="47"/>
      <c r="Z110" s="47"/>
    </row>
    <row r="111" spans="1:26" ht="12">
      <c r="A111" s="45"/>
      <c r="B111" s="46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7"/>
      <c r="T111" s="47"/>
      <c r="U111" s="47"/>
      <c r="V111" s="47"/>
      <c r="W111" s="47"/>
      <c r="X111" s="47"/>
      <c r="Y111" s="47"/>
      <c r="Z111" s="47"/>
    </row>
    <row r="112" spans="1:26" ht="12">
      <c r="A112" s="45"/>
      <c r="B112" s="46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7"/>
      <c r="T112" s="47"/>
      <c r="U112" s="47"/>
      <c r="V112" s="47"/>
      <c r="W112" s="47"/>
      <c r="X112" s="47"/>
      <c r="Y112" s="47"/>
      <c r="Z112" s="47"/>
    </row>
    <row r="113" spans="1:26" ht="12">
      <c r="A113" s="45"/>
      <c r="B113" s="46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7"/>
      <c r="T113" s="47"/>
      <c r="U113" s="47"/>
      <c r="V113" s="47"/>
      <c r="W113" s="47"/>
      <c r="X113" s="47"/>
      <c r="Y113" s="47"/>
      <c r="Z113" s="47"/>
    </row>
    <row r="114" spans="1:26" ht="12">
      <c r="A114" s="45"/>
      <c r="B114" s="46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7"/>
      <c r="T114" s="47"/>
      <c r="U114" s="47"/>
      <c r="V114" s="47"/>
      <c r="W114" s="47"/>
      <c r="X114" s="47"/>
      <c r="Y114" s="47"/>
      <c r="Z114" s="47"/>
    </row>
    <row r="115" spans="1:26" ht="12">
      <c r="A115" s="45"/>
      <c r="B115" s="46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7"/>
      <c r="T115" s="47"/>
      <c r="U115" s="47"/>
      <c r="V115" s="47"/>
      <c r="W115" s="47"/>
      <c r="X115" s="47"/>
      <c r="Y115" s="47"/>
      <c r="Z115" s="47"/>
    </row>
    <row r="116" spans="1:26" ht="12">
      <c r="A116" s="45"/>
      <c r="B116" s="46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7"/>
      <c r="T116" s="47"/>
      <c r="U116" s="47"/>
      <c r="V116" s="47"/>
      <c r="W116" s="47"/>
      <c r="X116" s="47"/>
      <c r="Y116" s="47"/>
      <c r="Z116" s="47"/>
    </row>
    <row r="117" spans="1:26" ht="12">
      <c r="A117" s="45"/>
      <c r="B117" s="46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7"/>
      <c r="T117" s="47"/>
      <c r="U117" s="47"/>
      <c r="V117" s="47"/>
      <c r="W117" s="47"/>
      <c r="X117" s="47"/>
      <c r="Y117" s="47"/>
      <c r="Z117" s="47"/>
    </row>
    <row r="118" spans="1:26" ht="12">
      <c r="A118" s="45"/>
      <c r="B118" s="46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7"/>
      <c r="T118" s="47"/>
      <c r="U118" s="47"/>
      <c r="V118" s="47"/>
      <c r="W118" s="47"/>
      <c r="X118" s="47"/>
      <c r="Y118" s="47"/>
      <c r="Z118" s="47"/>
    </row>
    <row r="119" spans="1:26" ht="12">
      <c r="A119" s="45"/>
      <c r="B119" s="46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7"/>
      <c r="T119" s="47"/>
      <c r="U119" s="47"/>
      <c r="V119" s="47"/>
      <c r="W119" s="47"/>
      <c r="X119" s="47"/>
      <c r="Y119" s="47"/>
      <c r="Z119" s="47"/>
    </row>
    <row r="120" spans="1:26" ht="12">
      <c r="A120" s="45"/>
      <c r="B120" s="46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7"/>
      <c r="T120" s="47"/>
      <c r="U120" s="47"/>
      <c r="V120" s="47"/>
      <c r="W120" s="47"/>
      <c r="X120" s="47"/>
      <c r="Y120" s="47"/>
      <c r="Z120" s="47"/>
    </row>
    <row r="121" spans="1:26" ht="12">
      <c r="A121" s="45"/>
      <c r="B121" s="46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7"/>
      <c r="T121" s="47"/>
      <c r="U121" s="47"/>
      <c r="V121" s="47"/>
      <c r="W121" s="47"/>
      <c r="X121" s="47"/>
      <c r="Y121" s="47"/>
      <c r="Z121" s="47"/>
    </row>
    <row r="122" spans="1:26" ht="12">
      <c r="A122" s="45"/>
      <c r="B122" s="46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7"/>
      <c r="T122" s="47"/>
      <c r="U122" s="47"/>
      <c r="V122" s="47"/>
      <c r="W122" s="47"/>
      <c r="X122" s="47"/>
      <c r="Y122" s="47"/>
      <c r="Z122" s="47"/>
    </row>
    <row r="123" spans="1:26" ht="12">
      <c r="A123" s="45"/>
      <c r="B123" s="46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7"/>
      <c r="T123" s="47"/>
      <c r="U123" s="47"/>
      <c r="V123" s="47"/>
      <c r="W123" s="47"/>
      <c r="X123" s="47"/>
      <c r="Y123" s="47"/>
      <c r="Z123" s="47"/>
    </row>
    <row r="124" spans="1:26" ht="12">
      <c r="A124" s="45"/>
      <c r="B124" s="46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7"/>
      <c r="T124" s="47"/>
      <c r="U124" s="47"/>
      <c r="V124" s="47"/>
      <c r="W124" s="47"/>
      <c r="X124" s="47"/>
      <c r="Y124" s="47"/>
      <c r="Z124" s="47"/>
    </row>
    <row r="125" spans="1:26" ht="12">
      <c r="A125" s="45"/>
      <c r="B125" s="46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7"/>
      <c r="T125" s="47"/>
      <c r="U125" s="47"/>
      <c r="V125" s="47"/>
      <c r="W125" s="47"/>
      <c r="X125" s="47"/>
      <c r="Y125" s="47"/>
      <c r="Z125" s="47"/>
    </row>
    <row r="126" spans="1:26" ht="12">
      <c r="A126" s="45"/>
      <c r="B126" s="46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7"/>
      <c r="T126" s="47"/>
      <c r="U126" s="47"/>
      <c r="V126" s="47"/>
      <c r="W126" s="47"/>
      <c r="X126" s="47"/>
      <c r="Y126" s="47"/>
      <c r="Z126" s="47"/>
    </row>
    <row r="127" spans="1:26" ht="12">
      <c r="A127" s="45"/>
      <c r="B127" s="46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7"/>
      <c r="T127" s="47"/>
      <c r="U127" s="47"/>
      <c r="V127" s="47"/>
      <c r="W127" s="47"/>
      <c r="X127" s="47"/>
      <c r="Y127" s="47"/>
      <c r="Z127" s="47"/>
    </row>
    <row r="128" spans="1:26" s="3" customFormat="1" ht="12">
      <c r="A128" s="53"/>
      <c r="B128" s="54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5"/>
      <c r="T128" s="55"/>
      <c r="U128" s="55"/>
      <c r="V128" s="55"/>
      <c r="W128" s="55"/>
      <c r="X128" s="55"/>
      <c r="Y128" s="55"/>
      <c r="Z128" s="55"/>
    </row>
    <row r="129" spans="1:26" ht="12">
      <c r="A129" s="45"/>
      <c r="B129" s="46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7"/>
      <c r="T129" s="47"/>
      <c r="U129" s="47"/>
      <c r="V129" s="47"/>
      <c r="W129" s="47"/>
      <c r="X129" s="47"/>
      <c r="Y129" s="47"/>
      <c r="Z129" s="47"/>
    </row>
    <row r="130" spans="1:26" ht="12">
      <c r="A130" s="45"/>
      <c r="B130" s="46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7"/>
      <c r="T130" s="47"/>
      <c r="U130" s="47"/>
      <c r="V130" s="47"/>
      <c r="W130" s="47"/>
      <c r="X130" s="47"/>
      <c r="Y130" s="47"/>
      <c r="Z130" s="47"/>
    </row>
    <row r="131" spans="1:26" ht="12">
      <c r="A131" s="45"/>
      <c r="B131" s="46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7"/>
      <c r="T131" s="47"/>
      <c r="U131" s="47"/>
      <c r="V131" s="47"/>
      <c r="W131" s="47"/>
      <c r="X131" s="47"/>
      <c r="Y131" s="47"/>
      <c r="Z131" s="47"/>
    </row>
    <row r="132" spans="1:26" ht="12">
      <c r="A132" s="45"/>
      <c r="B132" s="46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7"/>
      <c r="T132" s="47"/>
      <c r="U132" s="47"/>
      <c r="V132" s="47"/>
      <c r="W132" s="47"/>
      <c r="X132" s="47"/>
      <c r="Y132" s="47"/>
      <c r="Z132" s="47"/>
    </row>
    <row r="133" spans="1:26" ht="12">
      <c r="A133" s="45"/>
      <c r="B133" s="46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7"/>
      <c r="T133" s="47"/>
      <c r="U133" s="47"/>
      <c r="V133" s="47"/>
      <c r="W133" s="47"/>
      <c r="X133" s="47"/>
      <c r="Y133" s="47"/>
      <c r="Z133" s="47"/>
    </row>
    <row r="134" spans="1:26" ht="12">
      <c r="A134" s="45"/>
      <c r="B134" s="46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7"/>
      <c r="T134" s="47"/>
      <c r="U134" s="47"/>
      <c r="V134" s="47"/>
      <c r="W134" s="47"/>
      <c r="X134" s="47"/>
      <c r="Y134" s="47"/>
      <c r="Z134" s="47"/>
    </row>
    <row r="135" spans="1:26" ht="12">
      <c r="A135" s="45"/>
      <c r="B135" s="46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7"/>
      <c r="T135" s="47"/>
      <c r="U135" s="47"/>
      <c r="V135" s="47"/>
      <c r="W135" s="47"/>
      <c r="X135" s="47"/>
      <c r="Y135" s="47"/>
      <c r="Z135" s="47"/>
    </row>
    <row r="136" spans="1:26" ht="12">
      <c r="A136" s="45"/>
      <c r="B136" s="46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7"/>
      <c r="T136" s="47"/>
      <c r="U136" s="47"/>
      <c r="V136" s="47"/>
      <c r="W136" s="47"/>
      <c r="X136" s="47"/>
      <c r="Y136" s="47"/>
      <c r="Z136" s="47"/>
    </row>
    <row r="137" spans="1:26" ht="12">
      <c r="A137" s="45"/>
      <c r="B137" s="46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7"/>
      <c r="T137" s="47"/>
      <c r="U137" s="47"/>
      <c r="V137" s="47"/>
      <c r="W137" s="47"/>
      <c r="X137" s="47"/>
      <c r="Y137" s="47"/>
      <c r="Z137" s="47"/>
    </row>
    <row r="138" spans="1:26" ht="12">
      <c r="A138" s="45"/>
      <c r="B138" s="46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7"/>
      <c r="T138" s="47"/>
      <c r="U138" s="47"/>
      <c r="V138" s="47"/>
      <c r="W138" s="47"/>
      <c r="X138" s="47"/>
      <c r="Y138" s="47"/>
      <c r="Z138" s="47"/>
    </row>
    <row r="139" spans="1:26" ht="12">
      <c r="A139" s="45"/>
      <c r="B139" s="46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7"/>
      <c r="T139" s="47"/>
      <c r="U139" s="47"/>
      <c r="V139" s="47"/>
      <c r="W139" s="47"/>
      <c r="X139" s="47"/>
      <c r="Y139" s="47"/>
      <c r="Z139" s="47"/>
    </row>
    <row r="140" spans="1:26" ht="12">
      <c r="A140" s="45"/>
      <c r="B140" s="46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7"/>
      <c r="T140" s="47"/>
      <c r="U140" s="47"/>
      <c r="V140" s="47"/>
      <c r="W140" s="47"/>
      <c r="X140" s="47"/>
      <c r="Y140" s="47"/>
      <c r="Z140" s="47"/>
    </row>
    <row r="141" spans="1:26" ht="12">
      <c r="A141" s="45"/>
      <c r="B141" s="46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7"/>
      <c r="T141" s="47"/>
      <c r="U141" s="47"/>
      <c r="V141" s="47"/>
      <c r="W141" s="47"/>
      <c r="X141" s="47"/>
      <c r="Y141" s="47"/>
      <c r="Z141" s="47"/>
    </row>
    <row r="142" spans="1:26" ht="12">
      <c r="A142" s="45"/>
      <c r="B142" s="46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7"/>
      <c r="T142" s="47"/>
      <c r="U142" s="47"/>
      <c r="V142" s="47"/>
      <c r="W142" s="47"/>
      <c r="X142" s="47"/>
      <c r="Y142" s="47"/>
      <c r="Z142" s="47"/>
    </row>
    <row r="143" spans="1:26" ht="12">
      <c r="A143" s="45"/>
      <c r="B143" s="46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7"/>
      <c r="T143" s="47"/>
      <c r="U143" s="47"/>
      <c r="V143" s="47"/>
      <c r="W143" s="47"/>
      <c r="X143" s="47"/>
      <c r="Y143" s="47"/>
      <c r="Z143" s="47"/>
    </row>
    <row r="144" spans="1:26" ht="12">
      <c r="A144" s="45"/>
      <c r="B144" s="46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7"/>
      <c r="T144" s="47"/>
      <c r="U144" s="47"/>
      <c r="V144" s="47"/>
      <c r="W144" s="47"/>
      <c r="X144" s="47"/>
      <c r="Y144" s="47"/>
      <c r="Z144" s="47"/>
    </row>
    <row r="145" spans="1:26" ht="12">
      <c r="A145" s="45"/>
      <c r="B145" s="46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7"/>
      <c r="T145" s="47"/>
      <c r="U145" s="47"/>
      <c r="V145" s="47"/>
      <c r="W145" s="47"/>
      <c r="X145" s="47"/>
      <c r="Y145" s="47"/>
      <c r="Z145" s="47"/>
    </row>
    <row r="146" spans="1:26" ht="12">
      <c r="A146" s="45"/>
      <c r="B146" s="46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7"/>
      <c r="T146" s="47"/>
      <c r="U146" s="47"/>
      <c r="V146" s="47"/>
      <c r="W146" s="47"/>
      <c r="X146" s="47"/>
      <c r="Y146" s="47"/>
      <c r="Z146" s="47"/>
    </row>
    <row r="147" spans="1:26" ht="12">
      <c r="A147" s="45"/>
      <c r="B147" s="46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7"/>
      <c r="T147" s="47"/>
      <c r="U147" s="47"/>
      <c r="V147" s="47"/>
      <c r="W147" s="47"/>
      <c r="X147" s="47"/>
      <c r="Y147" s="47"/>
      <c r="Z147" s="47"/>
    </row>
    <row r="148" spans="1:26" ht="12">
      <c r="A148" s="45"/>
      <c r="B148" s="46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7"/>
      <c r="T148" s="47"/>
      <c r="U148" s="47"/>
      <c r="V148" s="47"/>
      <c r="W148" s="47"/>
      <c r="X148" s="47"/>
      <c r="Y148" s="47"/>
      <c r="Z148" s="47"/>
    </row>
    <row r="149" spans="1:26" s="3" customFormat="1" ht="12">
      <c r="A149" s="53"/>
      <c r="B149" s="54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5"/>
      <c r="T149" s="55"/>
      <c r="U149" s="55"/>
      <c r="V149" s="55"/>
      <c r="W149" s="55"/>
      <c r="X149" s="55"/>
      <c r="Y149" s="55"/>
      <c r="Z149" s="55"/>
    </row>
    <row r="150" spans="1:26" ht="12">
      <c r="A150" s="45"/>
      <c r="B150" s="46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7"/>
      <c r="T150" s="47"/>
      <c r="U150" s="47"/>
      <c r="V150" s="47"/>
      <c r="W150" s="47"/>
      <c r="X150" s="47"/>
      <c r="Y150" s="47"/>
      <c r="Z150" s="47"/>
    </row>
    <row r="151" spans="1:26" ht="12">
      <c r="A151" s="45"/>
      <c r="B151" s="46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7"/>
      <c r="T151" s="47"/>
      <c r="U151" s="47"/>
      <c r="V151" s="47"/>
      <c r="W151" s="47"/>
      <c r="X151" s="47"/>
      <c r="Y151" s="47"/>
      <c r="Z151" s="47"/>
    </row>
    <row r="152" spans="1:26" ht="12">
      <c r="A152" s="45"/>
      <c r="B152" s="46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7"/>
      <c r="T152" s="47"/>
      <c r="U152" s="47"/>
      <c r="V152" s="47"/>
      <c r="W152" s="47"/>
      <c r="X152" s="47"/>
      <c r="Y152" s="47"/>
      <c r="Z152" s="47"/>
    </row>
    <row r="153" spans="1:26" ht="12">
      <c r="A153" s="45"/>
      <c r="B153" s="46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7"/>
      <c r="T153" s="47"/>
      <c r="U153" s="47"/>
      <c r="V153" s="47"/>
      <c r="W153" s="47"/>
      <c r="X153" s="47"/>
      <c r="Y153" s="47"/>
      <c r="Z153" s="47"/>
    </row>
    <row r="154" spans="1:26" ht="12">
      <c r="A154" s="45"/>
      <c r="B154" s="46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7"/>
      <c r="T154" s="47"/>
      <c r="U154" s="47"/>
      <c r="V154" s="47"/>
      <c r="W154" s="47"/>
      <c r="X154" s="47"/>
      <c r="Y154" s="47"/>
      <c r="Z154" s="47"/>
    </row>
    <row r="155" spans="1:26" ht="12">
      <c r="A155" s="45"/>
      <c r="B155" s="46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7"/>
      <c r="T155" s="47"/>
      <c r="U155" s="47"/>
      <c r="V155" s="47"/>
      <c r="W155" s="47"/>
      <c r="X155" s="47"/>
      <c r="Y155" s="47"/>
      <c r="Z155" s="47"/>
    </row>
    <row r="156" spans="1:26" ht="12">
      <c r="A156" s="45"/>
      <c r="B156" s="46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7"/>
      <c r="T156" s="47"/>
      <c r="U156" s="47"/>
      <c r="V156" s="47"/>
      <c r="W156" s="47"/>
      <c r="X156" s="47"/>
      <c r="Y156" s="47"/>
      <c r="Z156" s="47"/>
    </row>
    <row r="157" spans="1:26" ht="12">
      <c r="A157" s="45"/>
      <c r="B157" s="46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7"/>
      <c r="T157" s="47"/>
      <c r="U157" s="47"/>
      <c r="V157" s="47"/>
      <c r="W157" s="47"/>
      <c r="X157" s="47"/>
      <c r="Y157" s="47"/>
      <c r="Z157" s="47"/>
    </row>
    <row r="158" spans="1:26" ht="12">
      <c r="A158" s="45"/>
      <c r="B158" s="46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7"/>
      <c r="T158" s="47"/>
      <c r="U158" s="47"/>
      <c r="V158" s="47"/>
      <c r="W158" s="47"/>
      <c r="X158" s="47"/>
      <c r="Y158" s="47"/>
      <c r="Z158" s="47"/>
    </row>
    <row r="159" spans="1:26" ht="12">
      <c r="A159" s="45"/>
      <c r="B159" s="46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7"/>
      <c r="T159" s="47"/>
      <c r="U159" s="47"/>
      <c r="V159" s="47"/>
      <c r="W159" s="47"/>
      <c r="X159" s="47"/>
      <c r="Y159" s="47"/>
      <c r="Z159" s="47"/>
    </row>
    <row r="160" spans="1:26" ht="12">
      <c r="A160" s="45"/>
      <c r="B160" s="46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7"/>
      <c r="T160" s="47"/>
      <c r="U160" s="47"/>
      <c r="V160" s="47"/>
      <c r="W160" s="47"/>
      <c r="X160" s="47"/>
      <c r="Y160" s="47"/>
      <c r="Z160" s="47"/>
    </row>
    <row r="161" spans="1:26" ht="12">
      <c r="A161" s="45"/>
      <c r="B161" s="46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7"/>
      <c r="T161" s="47"/>
      <c r="U161" s="47"/>
      <c r="V161" s="47"/>
      <c r="W161" s="47"/>
      <c r="X161" s="47"/>
      <c r="Y161" s="47"/>
      <c r="Z161" s="47"/>
    </row>
    <row r="162" spans="1:26" ht="12">
      <c r="A162" s="45"/>
      <c r="B162" s="46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7"/>
      <c r="T162" s="47"/>
      <c r="U162" s="47"/>
      <c r="V162" s="47"/>
      <c r="W162" s="47"/>
      <c r="X162" s="47"/>
      <c r="Y162" s="47"/>
      <c r="Z162" s="47"/>
    </row>
    <row r="163" spans="1:26" ht="12">
      <c r="A163" s="45"/>
      <c r="B163" s="46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7"/>
      <c r="T163" s="47"/>
      <c r="U163" s="47"/>
      <c r="V163" s="47"/>
      <c r="W163" s="47"/>
      <c r="X163" s="47"/>
      <c r="Y163" s="47"/>
      <c r="Z163" s="47"/>
    </row>
    <row r="164" spans="1:26" ht="12">
      <c r="A164" s="45"/>
      <c r="B164" s="46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7"/>
      <c r="T164" s="47"/>
      <c r="U164" s="47"/>
      <c r="V164" s="47"/>
      <c r="W164" s="47"/>
      <c r="X164" s="47"/>
      <c r="Y164" s="47"/>
      <c r="Z164" s="47"/>
    </row>
    <row r="165" spans="1:26" ht="12">
      <c r="A165" s="45"/>
      <c r="B165" s="46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7"/>
      <c r="T165" s="47"/>
      <c r="U165" s="47"/>
      <c r="V165" s="47"/>
      <c r="W165" s="47"/>
      <c r="X165" s="47"/>
      <c r="Y165" s="47"/>
      <c r="Z165" s="47"/>
    </row>
    <row r="166" spans="1:26" ht="12">
      <c r="A166" s="45"/>
      <c r="B166" s="46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7"/>
      <c r="T166" s="47"/>
      <c r="U166" s="47"/>
      <c r="V166" s="47"/>
      <c r="W166" s="47"/>
      <c r="X166" s="47"/>
      <c r="Y166" s="47"/>
      <c r="Z166" s="47"/>
    </row>
    <row r="167" spans="1:26" ht="12">
      <c r="A167" s="45"/>
      <c r="B167" s="46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7"/>
      <c r="T167" s="47"/>
      <c r="U167" s="47"/>
      <c r="V167" s="47"/>
      <c r="W167" s="47"/>
      <c r="X167" s="47"/>
      <c r="Y167" s="47"/>
      <c r="Z167" s="47"/>
    </row>
    <row r="168" spans="1:26" ht="12">
      <c r="A168" s="45"/>
      <c r="B168" s="46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7"/>
      <c r="T168" s="47"/>
      <c r="U168" s="47"/>
      <c r="V168" s="47"/>
      <c r="W168" s="47"/>
      <c r="X168" s="47"/>
      <c r="Y168" s="47"/>
      <c r="Z168" s="47"/>
    </row>
    <row r="169" spans="1:26" ht="12">
      <c r="A169" s="45"/>
      <c r="B169" s="46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7"/>
      <c r="T169" s="47"/>
      <c r="U169" s="47"/>
      <c r="V169" s="47"/>
      <c r="W169" s="47"/>
      <c r="X169" s="47"/>
      <c r="Y169" s="47"/>
      <c r="Z169" s="47"/>
    </row>
    <row r="170" spans="1:26" ht="12">
      <c r="A170" s="45"/>
      <c r="B170" s="46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7"/>
      <c r="T170" s="47"/>
      <c r="U170" s="47"/>
      <c r="V170" s="47"/>
      <c r="W170" s="47"/>
      <c r="X170" s="47"/>
      <c r="Y170" s="47"/>
      <c r="Z170" s="47"/>
    </row>
    <row r="171" spans="1:26" ht="12">
      <c r="A171" s="45"/>
      <c r="B171" s="46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7"/>
      <c r="T171" s="47"/>
      <c r="U171" s="47"/>
      <c r="V171" s="47"/>
      <c r="W171" s="47"/>
      <c r="X171" s="47"/>
      <c r="Y171" s="47"/>
      <c r="Z171" s="47"/>
    </row>
    <row r="172" spans="1:26" ht="12">
      <c r="A172" s="45"/>
      <c r="B172" s="46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7"/>
      <c r="T172" s="47"/>
      <c r="U172" s="47"/>
      <c r="V172" s="47"/>
      <c r="W172" s="47"/>
      <c r="X172" s="47"/>
      <c r="Y172" s="47"/>
      <c r="Z172" s="47"/>
    </row>
    <row r="173" spans="1:26" ht="12">
      <c r="A173" s="45"/>
      <c r="B173" s="46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7"/>
      <c r="T173" s="47"/>
      <c r="U173" s="47"/>
      <c r="V173" s="47"/>
      <c r="W173" s="47"/>
      <c r="X173" s="47"/>
      <c r="Y173" s="47"/>
      <c r="Z173" s="47"/>
    </row>
    <row r="174" spans="1:26" ht="12">
      <c r="A174" s="45"/>
      <c r="B174" s="46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7"/>
      <c r="T174" s="47"/>
      <c r="U174" s="47"/>
      <c r="V174" s="47"/>
      <c r="W174" s="47"/>
      <c r="X174" s="47"/>
      <c r="Y174" s="47"/>
      <c r="Z174" s="47"/>
    </row>
    <row r="175" spans="1:26" ht="12">
      <c r="A175" s="45"/>
      <c r="B175" s="46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7"/>
      <c r="T175" s="47"/>
      <c r="U175" s="47"/>
      <c r="V175" s="47"/>
      <c r="W175" s="47"/>
      <c r="X175" s="47"/>
      <c r="Y175" s="47"/>
      <c r="Z175" s="47"/>
    </row>
    <row r="176" spans="1:26" ht="12">
      <c r="A176" s="45"/>
      <c r="B176" s="46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7"/>
      <c r="T176" s="47"/>
      <c r="U176" s="47"/>
      <c r="V176" s="47"/>
      <c r="W176" s="47"/>
      <c r="X176" s="47"/>
      <c r="Y176" s="47"/>
      <c r="Z176" s="47"/>
    </row>
    <row r="177" spans="1:26" ht="12">
      <c r="A177" s="45"/>
      <c r="B177" s="46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7"/>
      <c r="T177" s="47"/>
      <c r="U177" s="47"/>
      <c r="V177" s="47"/>
      <c r="W177" s="47"/>
      <c r="X177" s="47"/>
      <c r="Y177" s="47"/>
      <c r="Z177" s="47"/>
    </row>
    <row r="178" spans="1:26" ht="12">
      <c r="A178" s="45"/>
      <c r="B178" s="46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7"/>
      <c r="T178" s="47"/>
      <c r="U178" s="47"/>
      <c r="V178" s="47"/>
      <c r="W178" s="47"/>
      <c r="X178" s="47"/>
      <c r="Y178" s="47"/>
      <c r="Z178" s="47"/>
    </row>
    <row r="179" spans="1:26" ht="12">
      <c r="A179" s="45"/>
      <c r="B179" s="46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7"/>
      <c r="T179" s="47"/>
      <c r="U179" s="47"/>
      <c r="V179" s="47"/>
      <c r="W179" s="47"/>
      <c r="X179" s="47"/>
      <c r="Y179" s="47"/>
      <c r="Z179" s="47"/>
    </row>
    <row r="180" spans="1:26" ht="12">
      <c r="A180" s="45"/>
      <c r="B180" s="46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7"/>
      <c r="T180" s="47"/>
      <c r="U180" s="47"/>
      <c r="V180" s="47"/>
      <c r="W180" s="47"/>
      <c r="X180" s="47"/>
      <c r="Y180" s="47"/>
      <c r="Z180" s="47"/>
    </row>
    <row r="181" spans="1:26" ht="12">
      <c r="A181" s="45"/>
      <c r="B181" s="46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7"/>
      <c r="T181" s="47"/>
      <c r="U181" s="47"/>
      <c r="V181" s="47"/>
      <c r="W181" s="47"/>
      <c r="X181" s="47"/>
      <c r="Y181" s="47"/>
      <c r="Z181" s="47"/>
    </row>
    <row r="182" spans="1:26" ht="12">
      <c r="A182" s="45"/>
      <c r="B182" s="46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7"/>
      <c r="T182" s="47"/>
      <c r="U182" s="47"/>
      <c r="V182" s="47"/>
      <c r="W182" s="47"/>
      <c r="X182" s="47"/>
      <c r="Y182" s="47"/>
      <c r="Z182" s="47"/>
    </row>
    <row r="183" spans="1:26" ht="12">
      <c r="A183" s="45"/>
      <c r="B183" s="46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7"/>
      <c r="T183" s="47"/>
      <c r="U183" s="47"/>
      <c r="V183" s="47"/>
      <c r="W183" s="47"/>
      <c r="X183" s="47"/>
      <c r="Y183" s="47"/>
      <c r="Z183" s="47"/>
    </row>
    <row r="184" spans="1:26" ht="12">
      <c r="A184" s="45"/>
      <c r="B184" s="46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7"/>
      <c r="T184" s="47"/>
      <c r="U184" s="47"/>
      <c r="V184" s="47"/>
      <c r="W184" s="47"/>
      <c r="X184" s="47"/>
      <c r="Y184" s="47"/>
      <c r="Z184" s="47"/>
    </row>
    <row r="185" spans="1:26" ht="12">
      <c r="A185" s="45"/>
      <c r="B185" s="46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7"/>
      <c r="T185" s="47"/>
      <c r="U185" s="47"/>
      <c r="V185" s="47"/>
      <c r="W185" s="47"/>
      <c r="X185" s="47"/>
      <c r="Y185" s="47"/>
      <c r="Z185" s="47"/>
    </row>
    <row r="186" spans="1:26" ht="12">
      <c r="A186" s="45"/>
      <c r="B186" s="46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7"/>
      <c r="T186" s="47"/>
      <c r="U186" s="47"/>
      <c r="V186" s="47"/>
      <c r="W186" s="47"/>
      <c r="X186" s="47"/>
      <c r="Y186" s="47"/>
      <c r="Z186" s="47"/>
    </row>
    <row r="187" spans="1:26" ht="12">
      <c r="A187" s="45"/>
      <c r="B187" s="46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7"/>
      <c r="T187" s="47"/>
      <c r="U187" s="47"/>
      <c r="V187" s="47"/>
      <c r="W187" s="47"/>
      <c r="X187" s="47"/>
      <c r="Y187" s="47"/>
      <c r="Z187" s="47"/>
    </row>
    <row r="188" spans="1:26" ht="12">
      <c r="A188" s="45"/>
      <c r="B188" s="46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7"/>
      <c r="T188" s="47"/>
      <c r="U188" s="47"/>
      <c r="V188" s="47"/>
      <c r="W188" s="47"/>
      <c r="X188" s="47"/>
      <c r="Y188" s="47"/>
      <c r="Z188" s="47"/>
    </row>
    <row r="189" spans="1:26" s="3" customFormat="1" ht="12">
      <c r="A189" s="53"/>
      <c r="B189" s="54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5"/>
      <c r="T189" s="55"/>
      <c r="U189" s="55"/>
      <c r="V189" s="55"/>
      <c r="W189" s="55"/>
      <c r="X189" s="55"/>
      <c r="Y189" s="55"/>
      <c r="Z189" s="55"/>
    </row>
    <row r="190" spans="1:26" ht="12">
      <c r="A190" s="45"/>
      <c r="B190" s="46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7"/>
      <c r="T190" s="47"/>
      <c r="U190" s="47"/>
      <c r="V190" s="47"/>
      <c r="W190" s="47"/>
      <c r="X190" s="47"/>
      <c r="Y190" s="47"/>
      <c r="Z190" s="47"/>
    </row>
    <row r="191" spans="1:26" ht="12">
      <c r="A191" s="45"/>
      <c r="B191" s="46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7"/>
      <c r="T191" s="47"/>
      <c r="U191" s="47"/>
      <c r="V191" s="47"/>
      <c r="W191" s="47"/>
      <c r="X191" s="47"/>
      <c r="Y191" s="47"/>
      <c r="Z191" s="47"/>
    </row>
    <row r="192" spans="1:26" ht="12">
      <c r="A192" s="45"/>
      <c r="B192" s="46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7"/>
      <c r="T192" s="47"/>
      <c r="U192" s="47"/>
      <c r="V192" s="47"/>
      <c r="W192" s="47"/>
      <c r="X192" s="47"/>
      <c r="Y192" s="47"/>
      <c r="Z192" s="47"/>
    </row>
    <row r="193" spans="1:26" ht="12">
      <c r="A193" s="45"/>
      <c r="B193" s="46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7"/>
      <c r="T193" s="47"/>
      <c r="U193" s="47"/>
      <c r="V193" s="47"/>
      <c r="W193" s="47"/>
      <c r="X193" s="47"/>
      <c r="Y193" s="47"/>
      <c r="Z193" s="47"/>
    </row>
    <row r="194" spans="1:26" ht="12">
      <c r="A194" s="45"/>
      <c r="B194" s="46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7"/>
      <c r="T194" s="47"/>
      <c r="U194" s="47"/>
      <c r="V194" s="47"/>
      <c r="W194" s="47"/>
      <c r="X194" s="47"/>
      <c r="Y194" s="47"/>
      <c r="Z194" s="47"/>
    </row>
    <row r="195" spans="1:26" ht="12">
      <c r="A195" s="45"/>
      <c r="B195" s="46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7"/>
      <c r="T195" s="47"/>
      <c r="U195" s="47"/>
      <c r="V195" s="47"/>
      <c r="W195" s="47"/>
      <c r="X195" s="47"/>
      <c r="Y195" s="47"/>
      <c r="Z195" s="47"/>
    </row>
    <row r="196" spans="1:26" ht="12">
      <c r="A196" s="45"/>
      <c r="B196" s="46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7"/>
      <c r="T196" s="47"/>
      <c r="U196" s="47"/>
      <c r="V196" s="47"/>
      <c r="W196" s="47"/>
      <c r="X196" s="47"/>
      <c r="Y196" s="47"/>
      <c r="Z196" s="47"/>
    </row>
    <row r="197" spans="1:26" ht="12">
      <c r="A197" s="45"/>
      <c r="B197" s="46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7"/>
      <c r="T197" s="47"/>
      <c r="U197" s="47"/>
      <c r="V197" s="47"/>
      <c r="W197" s="47"/>
      <c r="X197" s="47"/>
      <c r="Y197" s="47"/>
      <c r="Z197" s="47"/>
    </row>
    <row r="198" spans="1:26" ht="12">
      <c r="A198" s="45"/>
      <c r="B198" s="46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7"/>
      <c r="T198" s="47"/>
      <c r="U198" s="47"/>
      <c r="V198" s="47"/>
      <c r="W198" s="47"/>
      <c r="X198" s="47"/>
      <c r="Y198" s="47"/>
      <c r="Z198" s="47"/>
    </row>
    <row r="199" spans="1:26" ht="12">
      <c r="A199" s="45"/>
      <c r="B199" s="46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7"/>
      <c r="T199" s="47"/>
      <c r="U199" s="47"/>
      <c r="V199" s="47"/>
      <c r="W199" s="47"/>
      <c r="X199" s="47"/>
      <c r="Y199" s="47"/>
      <c r="Z199" s="47"/>
    </row>
    <row r="200" spans="1:26" ht="12">
      <c r="A200" s="45"/>
      <c r="B200" s="46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7"/>
      <c r="T200" s="47"/>
      <c r="U200" s="47"/>
      <c r="V200" s="47"/>
      <c r="W200" s="47"/>
      <c r="X200" s="47"/>
      <c r="Y200" s="47"/>
      <c r="Z200" s="47"/>
    </row>
    <row r="201" spans="1:26" ht="12">
      <c r="A201" s="45"/>
      <c r="B201" s="46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7"/>
      <c r="T201" s="47"/>
      <c r="U201" s="47"/>
      <c r="V201" s="47"/>
      <c r="W201" s="47"/>
      <c r="X201" s="47"/>
      <c r="Y201" s="47"/>
      <c r="Z201" s="47"/>
    </row>
    <row r="202" spans="1:26" ht="12">
      <c r="A202" s="45"/>
      <c r="B202" s="46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7"/>
      <c r="T202" s="47"/>
      <c r="U202" s="47"/>
      <c r="V202" s="47"/>
      <c r="W202" s="47"/>
      <c r="X202" s="47"/>
      <c r="Y202" s="47"/>
      <c r="Z202" s="47"/>
    </row>
    <row r="203" spans="1:26" ht="12">
      <c r="A203" s="45"/>
      <c r="B203" s="46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7"/>
      <c r="T203" s="47"/>
      <c r="U203" s="47"/>
      <c r="V203" s="47"/>
      <c r="W203" s="47"/>
      <c r="X203" s="47"/>
      <c r="Y203" s="47"/>
      <c r="Z203" s="47"/>
    </row>
    <row r="204" spans="1:26" ht="12">
      <c r="A204" s="45"/>
      <c r="B204" s="46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7"/>
      <c r="T204" s="47"/>
      <c r="U204" s="47"/>
      <c r="V204" s="47"/>
      <c r="W204" s="47"/>
      <c r="X204" s="47"/>
      <c r="Y204" s="47"/>
      <c r="Z204" s="47"/>
    </row>
    <row r="205" spans="1:26" ht="12">
      <c r="A205" s="45"/>
      <c r="B205" s="46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7"/>
      <c r="T205" s="47"/>
      <c r="U205" s="47"/>
      <c r="V205" s="47"/>
      <c r="W205" s="47"/>
      <c r="X205" s="47"/>
      <c r="Y205" s="47"/>
      <c r="Z205" s="47"/>
    </row>
    <row r="206" spans="1:26" ht="12">
      <c r="A206" s="45"/>
      <c r="B206" s="46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7"/>
      <c r="T206" s="47"/>
      <c r="U206" s="47"/>
      <c r="V206" s="47"/>
      <c r="W206" s="47"/>
      <c r="X206" s="47"/>
      <c r="Y206" s="47"/>
      <c r="Z206" s="47"/>
    </row>
    <row r="207" spans="1:26" ht="12">
      <c r="A207" s="45"/>
      <c r="B207" s="46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7"/>
      <c r="T207" s="47"/>
      <c r="U207" s="47"/>
      <c r="V207" s="47"/>
      <c r="W207" s="47"/>
      <c r="X207" s="47"/>
      <c r="Y207" s="47"/>
      <c r="Z207" s="47"/>
    </row>
    <row r="208" spans="1:26" ht="12">
      <c r="A208" s="45"/>
      <c r="B208" s="46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7"/>
      <c r="T208" s="47"/>
      <c r="U208" s="47"/>
      <c r="V208" s="47"/>
      <c r="W208" s="47"/>
      <c r="X208" s="47"/>
      <c r="Y208" s="47"/>
      <c r="Z208" s="47"/>
    </row>
    <row r="209" spans="1:26" ht="12">
      <c r="A209" s="45"/>
      <c r="B209" s="46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7"/>
      <c r="T209" s="47"/>
      <c r="U209" s="47"/>
      <c r="V209" s="47"/>
      <c r="W209" s="47"/>
      <c r="X209" s="47"/>
      <c r="Y209" s="47"/>
      <c r="Z209" s="47"/>
    </row>
    <row r="210" spans="1:26" ht="12">
      <c r="A210" s="45"/>
      <c r="B210" s="46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7"/>
      <c r="T210" s="47"/>
      <c r="U210" s="47"/>
      <c r="V210" s="47"/>
      <c r="W210" s="47"/>
      <c r="X210" s="47"/>
      <c r="Y210" s="47"/>
      <c r="Z210" s="47"/>
    </row>
    <row r="211" spans="1:26" ht="12">
      <c r="A211" s="45"/>
      <c r="B211" s="46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7"/>
      <c r="T211" s="47"/>
      <c r="U211" s="47"/>
      <c r="V211" s="47"/>
      <c r="W211" s="47"/>
      <c r="X211" s="47"/>
      <c r="Y211" s="47"/>
      <c r="Z211" s="47"/>
    </row>
    <row r="212" spans="1:26" ht="12">
      <c r="A212" s="45"/>
      <c r="B212" s="46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7"/>
      <c r="T212" s="47"/>
      <c r="U212" s="47"/>
      <c r="V212" s="47"/>
      <c r="W212" s="47"/>
      <c r="X212" s="47"/>
      <c r="Y212" s="47"/>
      <c r="Z212" s="47"/>
    </row>
    <row r="213" spans="1:26" ht="12">
      <c r="A213" s="45"/>
      <c r="B213" s="46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7"/>
      <c r="T213" s="47"/>
      <c r="U213" s="47"/>
      <c r="V213" s="47"/>
      <c r="W213" s="47"/>
      <c r="X213" s="47"/>
      <c r="Y213" s="47"/>
      <c r="Z213" s="47"/>
    </row>
    <row r="214" spans="1:26" ht="12">
      <c r="A214" s="45"/>
      <c r="B214" s="46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7"/>
      <c r="T214" s="47"/>
      <c r="U214" s="47"/>
      <c r="V214" s="47"/>
      <c r="W214" s="47"/>
      <c r="X214" s="47"/>
      <c r="Y214" s="47"/>
      <c r="Z214" s="47"/>
    </row>
    <row r="215" spans="1:26" ht="12">
      <c r="A215" s="45"/>
      <c r="B215" s="46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7"/>
      <c r="T215" s="47"/>
      <c r="U215" s="47"/>
      <c r="V215" s="47"/>
      <c r="W215" s="47"/>
      <c r="X215" s="47"/>
      <c r="Y215" s="47"/>
      <c r="Z215" s="47"/>
    </row>
    <row r="216" spans="1:26" ht="12">
      <c r="A216" s="45"/>
      <c r="B216" s="46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7"/>
      <c r="T216" s="47"/>
      <c r="U216" s="47"/>
      <c r="V216" s="47"/>
      <c r="W216" s="47"/>
      <c r="X216" s="47"/>
      <c r="Y216" s="47"/>
      <c r="Z216" s="47"/>
    </row>
    <row r="217" spans="1:26" ht="12">
      <c r="A217" s="45"/>
      <c r="B217" s="46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7"/>
      <c r="T217" s="47"/>
      <c r="U217" s="47"/>
      <c r="V217" s="47"/>
      <c r="W217" s="47"/>
      <c r="X217" s="47"/>
      <c r="Y217" s="47"/>
      <c r="Z217" s="47"/>
    </row>
    <row r="218" spans="1:26" ht="12">
      <c r="A218" s="45"/>
      <c r="B218" s="46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7"/>
      <c r="T218" s="47"/>
      <c r="U218" s="47"/>
      <c r="V218" s="47"/>
      <c r="W218" s="47"/>
      <c r="X218" s="47"/>
      <c r="Y218" s="47"/>
      <c r="Z218" s="47"/>
    </row>
    <row r="219" spans="1:26" ht="12">
      <c r="A219" s="45"/>
      <c r="B219" s="46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7"/>
      <c r="T219" s="47"/>
      <c r="U219" s="47"/>
      <c r="V219" s="47"/>
      <c r="W219" s="47"/>
      <c r="X219" s="47"/>
      <c r="Y219" s="47"/>
      <c r="Z219" s="47"/>
    </row>
    <row r="220" spans="1:26" ht="12">
      <c r="A220" s="45"/>
      <c r="B220" s="46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7"/>
      <c r="T220" s="47"/>
      <c r="U220" s="47"/>
      <c r="V220" s="47"/>
      <c r="W220" s="47"/>
      <c r="X220" s="47"/>
      <c r="Y220" s="47"/>
      <c r="Z220" s="47"/>
    </row>
    <row r="221" spans="1:26" ht="12">
      <c r="A221" s="45"/>
      <c r="B221" s="46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7"/>
      <c r="T221" s="47"/>
      <c r="U221" s="47"/>
      <c r="V221" s="47"/>
      <c r="W221" s="47"/>
      <c r="X221" s="47"/>
      <c r="Y221" s="47"/>
      <c r="Z221" s="47"/>
    </row>
    <row r="222" spans="1:26" ht="12">
      <c r="A222" s="45"/>
      <c r="B222" s="46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7"/>
      <c r="T222" s="47"/>
      <c r="U222" s="47"/>
      <c r="V222" s="47"/>
      <c r="W222" s="47"/>
      <c r="X222" s="47"/>
      <c r="Y222" s="47"/>
      <c r="Z222" s="47"/>
    </row>
    <row r="223" spans="1:26" ht="12">
      <c r="A223" s="45"/>
      <c r="B223" s="46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7"/>
      <c r="T223" s="47"/>
      <c r="U223" s="47"/>
      <c r="V223" s="47"/>
      <c r="W223" s="47"/>
      <c r="X223" s="47"/>
      <c r="Y223" s="47"/>
      <c r="Z223" s="47"/>
    </row>
    <row r="224" spans="1:26" ht="12">
      <c r="A224" s="45"/>
      <c r="B224" s="46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7"/>
      <c r="T224" s="47"/>
      <c r="U224" s="47"/>
      <c r="V224" s="47"/>
      <c r="W224" s="47"/>
      <c r="X224" s="47"/>
      <c r="Y224" s="47"/>
      <c r="Z224" s="47"/>
    </row>
    <row r="225" spans="1:26" ht="12">
      <c r="A225" s="45"/>
      <c r="B225" s="46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7"/>
      <c r="T225" s="47"/>
      <c r="U225" s="47"/>
      <c r="V225" s="47"/>
      <c r="W225" s="47"/>
      <c r="X225" s="47"/>
      <c r="Y225" s="47"/>
      <c r="Z225" s="47"/>
    </row>
    <row r="226" spans="1:26" ht="12">
      <c r="A226" s="45"/>
      <c r="B226" s="46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7"/>
      <c r="T226" s="47"/>
      <c r="U226" s="47"/>
      <c r="V226" s="47"/>
      <c r="W226" s="47"/>
      <c r="X226" s="47"/>
      <c r="Y226" s="47"/>
      <c r="Z226" s="47"/>
    </row>
    <row r="227" spans="1:26" ht="12">
      <c r="A227" s="45"/>
      <c r="B227" s="46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7"/>
      <c r="T227" s="47"/>
      <c r="U227" s="47"/>
      <c r="V227" s="47"/>
      <c r="W227" s="47"/>
      <c r="X227" s="47"/>
      <c r="Y227" s="47"/>
      <c r="Z227" s="47"/>
    </row>
    <row r="228" spans="1:26" ht="12">
      <c r="A228" s="45"/>
      <c r="B228" s="46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7"/>
      <c r="T228" s="47"/>
      <c r="U228" s="47"/>
      <c r="V228" s="47"/>
      <c r="W228" s="47"/>
      <c r="X228" s="47"/>
      <c r="Y228" s="47"/>
      <c r="Z228" s="47"/>
    </row>
    <row r="229" spans="1:26" s="3" customFormat="1" ht="12">
      <c r="A229" s="53"/>
      <c r="B229" s="54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5"/>
      <c r="T229" s="55"/>
      <c r="U229" s="55"/>
      <c r="V229" s="55"/>
      <c r="W229" s="55"/>
      <c r="X229" s="55"/>
      <c r="Y229" s="55"/>
      <c r="Z229" s="55"/>
    </row>
    <row r="230" spans="1:26" ht="12">
      <c r="A230" s="45"/>
      <c r="B230" s="46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7"/>
      <c r="T230" s="47"/>
      <c r="U230" s="47"/>
      <c r="V230" s="47"/>
      <c r="W230" s="47"/>
      <c r="X230" s="47"/>
      <c r="Y230" s="47"/>
      <c r="Z230" s="47"/>
    </row>
    <row r="231" spans="1:26" ht="12">
      <c r="A231" s="45"/>
      <c r="B231" s="46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7"/>
      <c r="T231" s="47"/>
      <c r="U231" s="47"/>
      <c r="V231" s="47"/>
      <c r="W231" s="47"/>
      <c r="X231" s="47"/>
      <c r="Y231" s="47"/>
      <c r="Z231" s="47"/>
    </row>
    <row r="232" spans="1:26" ht="12">
      <c r="A232" s="45"/>
      <c r="B232" s="46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7"/>
      <c r="T232" s="47"/>
      <c r="U232" s="47"/>
      <c r="V232" s="47"/>
      <c r="W232" s="47"/>
      <c r="X232" s="47"/>
      <c r="Y232" s="47"/>
      <c r="Z232" s="47"/>
    </row>
    <row r="233" spans="1:26" ht="12">
      <c r="A233" s="45"/>
      <c r="B233" s="46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7"/>
      <c r="T233" s="47"/>
      <c r="U233" s="47"/>
      <c r="V233" s="47"/>
      <c r="W233" s="47"/>
      <c r="X233" s="47"/>
      <c r="Y233" s="47"/>
      <c r="Z233" s="47"/>
    </row>
    <row r="234" spans="1:26" ht="12">
      <c r="A234" s="45"/>
      <c r="B234" s="46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7"/>
      <c r="T234" s="47"/>
      <c r="U234" s="47"/>
      <c r="V234" s="47"/>
      <c r="W234" s="47"/>
      <c r="X234" s="47"/>
      <c r="Y234" s="47"/>
      <c r="Z234" s="47"/>
    </row>
    <row r="235" spans="1:26" ht="12">
      <c r="A235" s="45"/>
      <c r="B235" s="46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7"/>
      <c r="T235" s="47"/>
      <c r="U235" s="47"/>
      <c r="V235" s="47"/>
      <c r="W235" s="47"/>
      <c r="X235" s="47"/>
      <c r="Y235" s="47"/>
      <c r="Z235" s="47"/>
    </row>
    <row r="236" spans="1:26" ht="12">
      <c r="A236" s="45"/>
      <c r="B236" s="46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7"/>
      <c r="T236" s="47"/>
      <c r="U236" s="47"/>
      <c r="V236" s="47"/>
      <c r="W236" s="47"/>
      <c r="X236" s="47"/>
      <c r="Y236" s="47"/>
      <c r="Z236" s="47"/>
    </row>
    <row r="237" spans="1:26" ht="12">
      <c r="A237" s="45"/>
      <c r="B237" s="46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7"/>
      <c r="T237" s="47"/>
      <c r="U237" s="47"/>
      <c r="V237" s="47"/>
      <c r="W237" s="47"/>
      <c r="X237" s="47"/>
      <c r="Y237" s="47"/>
      <c r="Z237" s="47"/>
    </row>
    <row r="238" spans="1:26" ht="12">
      <c r="A238" s="45"/>
      <c r="B238" s="46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7"/>
      <c r="T238" s="47"/>
      <c r="U238" s="47"/>
      <c r="V238" s="47"/>
      <c r="W238" s="47"/>
      <c r="X238" s="47"/>
      <c r="Y238" s="47"/>
      <c r="Z238" s="47"/>
    </row>
    <row r="239" spans="1:26" ht="12">
      <c r="A239" s="45"/>
      <c r="B239" s="46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7"/>
      <c r="T239" s="47"/>
      <c r="U239" s="47"/>
      <c r="V239" s="47"/>
      <c r="W239" s="47"/>
      <c r="X239" s="47"/>
      <c r="Y239" s="47"/>
      <c r="Z239" s="47"/>
    </row>
    <row r="240" spans="1:26" ht="12">
      <c r="A240" s="45"/>
      <c r="B240" s="46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7"/>
      <c r="T240" s="47"/>
      <c r="U240" s="47"/>
      <c r="V240" s="47"/>
      <c r="W240" s="47"/>
      <c r="X240" s="47"/>
      <c r="Y240" s="47"/>
      <c r="Z240" s="47"/>
    </row>
    <row r="241" spans="1:26" ht="12">
      <c r="A241" s="45"/>
      <c r="B241" s="46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7"/>
      <c r="T241" s="47"/>
      <c r="U241" s="47"/>
      <c r="V241" s="47"/>
      <c r="W241" s="47"/>
      <c r="X241" s="47"/>
      <c r="Y241" s="47"/>
      <c r="Z241" s="47"/>
    </row>
    <row r="242" spans="1:26" ht="12">
      <c r="A242" s="45"/>
      <c r="B242" s="46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7"/>
      <c r="T242" s="47"/>
      <c r="U242" s="47"/>
      <c r="V242" s="47"/>
      <c r="W242" s="47"/>
      <c r="X242" s="47"/>
      <c r="Y242" s="47"/>
      <c r="Z242" s="47"/>
    </row>
    <row r="243" spans="1:26" ht="12">
      <c r="A243" s="45"/>
      <c r="B243" s="46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7"/>
      <c r="T243" s="47"/>
      <c r="U243" s="47"/>
      <c r="V243" s="47"/>
      <c r="W243" s="47"/>
      <c r="X243" s="47"/>
      <c r="Y243" s="47"/>
      <c r="Z243" s="47"/>
    </row>
    <row r="244" spans="1:26" ht="12">
      <c r="A244" s="45"/>
      <c r="B244" s="46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7"/>
      <c r="T244" s="47"/>
      <c r="U244" s="47"/>
      <c r="V244" s="47"/>
      <c r="W244" s="47"/>
      <c r="X244" s="47"/>
      <c r="Y244" s="47"/>
      <c r="Z244" s="47"/>
    </row>
    <row r="245" spans="1:26" ht="12">
      <c r="A245" s="45"/>
      <c r="B245" s="46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7"/>
      <c r="T245" s="47"/>
      <c r="U245" s="47"/>
      <c r="V245" s="47"/>
      <c r="W245" s="47"/>
      <c r="X245" s="47"/>
      <c r="Y245" s="47"/>
      <c r="Z245" s="47"/>
    </row>
    <row r="246" spans="1:26" ht="12">
      <c r="A246" s="45"/>
      <c r="B246" s="46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7"/>
      <c r="T246" s="47"/>
      <c r="U246" s="47"/>
      <c r="V246" s="47"/>
      <c r="W246" s="47"/>
      <c r="X246" s="47"/>
      <c r="Y246" s="47"/>
      <c r="Z246" s="47"/>
    </row>
    <row r="247" spans="1:26" ht="12">
      <c r="A247" s="45"/>
      <c r="B247" s="46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7"/>
      <c r="T247" s="47"/>
      <c r="U247" s="47"/>
      <c r="V247" s="47"/>
      <c r="W247" s="47"/>
      <c r="X247" s="47"/>
      <c r="Y247" s="47"/>
      <c r="Z247" s="47"/>
    </row>
    <row r="248" spans="1:26" ht="12">
      <c r="A248" s="45"/>
      <c r="B248" s="46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7"/>
      <c r="T248" s="47"/>
      <c r="U248" s="47"/>
      <c r="V248" s="47"/>
      <c r="W248" s="47"/>
      <c r="X248" s="47"/>
      <c r="Y248" s="47"/>
      <c r="Z248" s="47"/>
    </row>
    <row r="249" spans="1:26" ht="12">
      <c r="A249" s="45"/>
      <c r="B249" s="46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7"/>
      <c r="T249" s="47"/>
      <c r="U249" s="47"/>
      <c r="V249" s="47"/>
      <c r="W249" s="47"/>
      <c r="X249" s="47"/>
      <c r="Y249" s="47"/>
      <c r="Z249" s="47"/>
    </row>
    <row r="250" spans="1:26" ht="12">
      <c r="A250" s="45"/>
      <c r="B250" s="46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7"/>
      <c r="T250" s="47"/>
      <c r="U250" s="47"/>
      <c r="V250" s="47"/>
      <c r="W250" s="47"/>
      <c r="X250" s="47"/>
      <c r="Y250" s="47"/>
      <c r="Z250" s="47"/>
    </row>
    <row r="251" spans="1:26" ht="12">
      <c r="A251" s="45"/>
      <c r="B251" s="46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7"/>
      <c r="T251" s="47"/>
      <c r="U251" s="47"/>
      <c r="V251" s="47"/>
      <c r="W251" s="47"/>
      <c r="X251" s="47"/>
      <c r="Y251" s="47"/>
      <c r="Z251" s="47"/>
    </row>
    <row r="252" spans="1:26" ht="12">
      <c r="A252" s="45"/>
      <c r="B252" s="46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7"/>
      <c r="T252" s="47"/>
      <c r="U252" s="47"/>
      <c r="V252" s="47"/>
      <c r="W252" s="47"/>
      <c r="X252" s="47"/>
      <c r="Y252" s="47"/>
      <c r="Z252" s="47"/>
    </row>
    <row r="253" spans="1:26" ht="12">
      <c r="A253" s="45"/>
      <c r="B253" s="46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7"/>
      <c r="T253" s="47"/>
      <c r="U253" s="47"/>
      <c r="V253" s="47"/>
      <c r="W253" s="47"/>
      <c r="X253" s="47"/>
      <c r="Y253" s="47"/>
      <c r="Z253" s="47"/>
    </row>
    <row r="254" spans="1:26" ht="12">
      <c r="A254" s="45"/>
      <c r="B254" s="46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7"/>
      <c r="T254" s="47"/>
      <c r="U254" s="47"/>
      <c r="V254" s="47"/>
      <c r="W254" s="47"/>
      <c r="X254" s="47"/>
      <c r="Y254" s="47"/>
      <c r="Z254" s="47"/>
    </row>
    <row r="255" spans="1:26" ht="12">
      <c r="A255" s="45"/>
      <c r="B255" s="46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7"/>
      <c r="T255" s="47"/>
      <c r="U255" s="47"/>
      <c r="V255" s="47"/>
      <c r="W255" s="47"/>
      <c r="X255" s="47"/>
      <c r="Y255" s="47"/>
      <c r="Z255" s="47"/>
    </row>
    <row r="256" spans="1:26" ht="12">
      <c r="A256" s="45"/>
      <c r="B256" s="46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7"/>
      <c r="T256" s="47"/>
      <c r="U256" s="47"/>
      <c r="V256" s="47"/>
      <c r="W256" s="47"/>
      <c r="X256" s="47"/>
      <c r="Y256" s="47"/>
      <c r="Z256" s="47"/>
    </row>
    <row r="257" spans="1:26" ht="12">
      <c r="A257" s="45"/>
      <c r="B257" s="46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7"/>
      <c r="T257" s="47"/>
      <c r="U257" s="47"/>
      <c r="V257" s="47"/>
      <c r="W257" s="47"/>
      <c r="X257" s="47"/>
      <c r="Y257" s="47"/>
      <c r="Z257" s="47"/>
    </row>
    <row r="258" spans="1:26" ht="12">
      <c r="A258" s="45"/>
      <c r="B258" s="46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7"/>
      <c r="T258" s="47"/>
      <c r="U258" s="47"/>
      <c r="V258" s="47"/>
      <c r="W258" s="47"/>
      <c r="X258" s="47"/>
      <c r="Y258" s="47"/>
      <c r="Z258" s="47"/>
    </row>
    <row r="259" spans="1:26" ht="12">
      <c r="A259" s="45"/>
      <c r="B259" s="46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7"/>
      <c r="T259" s="47"/>
      <c r="U259" s="47"/>
      <c r="V259" s="47"/>
      <c r="W259" s="47"/>
      <c r="X259" s="47"/>
      <c r="Y259" s="47"/>
      <c r="Z259" s="47"/>
    </row>
    <row r="260" spans="1:26" ht="12">
      <c r="A260" s="45"/>
      <c r="B260" s="46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7"/>
      <c r="T260" s="47"/>
      <c r="U260" s="47"/>
      <c r="V260" s="47"/>
      <c r="W260" s="47"/>
      <c r="X260" s="47"/>
      <c r="Y260" s="47"/>
      <c r="Z260" s="47"/>
    </row>
    <row r="261" spans="1:26" ht="12">
      <c r="A261" s="45"/>
      <c r="B261" s="46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7"/>
      <c r="T261" s="47"/>
      <c r="U261" s="47"/>
      <c r="V261" s="47"/>
      <c r="W261" s="47"/>
      <c r="X261" s="47"/>
      <c r="Y261" s="47"/>
      <c r="Z261" s="47"/>
    </row>
    <row r="262" spans="1:26" ht="12">
      <c r="A262" s="45"/>
      <c r="B262" s="46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7"/>
      <c r="T262" s="47"/>
      <c r="U262" s="47"/>
      <c r="V262" s="47"/>
      <c r="W262" s="47"/>
      <c r="X262" s="47"/>
      <c r="Y262" s="47"/>
      <c r="Z262" s="47"/>
    </row>
    <row r="263" spans="1:26" ht="12">
      <c r="A263" s="45"/>
      <c r="B263" s="46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7"/>
      <c r="T263" s="47"/>
      <c r="U263" s="47"/>
      <c r="V263" s="47"/>
      <c r="W263" s="47"/>
      <c r="X263" s="47"/>
      <c r="Y263" s="47"/>
      <c r="Z263" s="47"/>
    </row>
    <row r="264" spans="1:26" ht="12">
      <c r="A264" s="45"/>
      <c r="B264" s="46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7"/>
      <c r="T264" s="47"/>
      <c r="U264" s="47"/>
      <c r="V264" s="47"/>
      <c r="W264" s="47"/>
      <c r="X264" s="47"/>
      <c r="Y264" s="47"/>
      <c r="Z264" s="47"/>
    </row>
    <row r="265" spans="1:26" ht="12">
      <c r="A265" s="45"/>
      <c r="B265" s="46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7"/>
      <c r="T265" s="47"/>
      <c r="U265" s="47"/>
      <c r="V265" s="47"/>
      <c r="W265" s="47"/>
      <c r="X265" s="47"/>
      <c r="Y265" s="47"/>
      <c r="Z265" s="47"/>
    </row>
    <row r="266" spans="1:26" s="3" customFormat="1" ht="12">
      <c r="A266" s="53"/>
      <c r="B266" s="54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5"/>
      <c r="T266" s="55"/>
      <c r="U266" s="55"/>
      <c r="V266" s="55"/>
      <c r="W266" s="55"/>
      <c r="X266" s="55"/>
      <c r="Y266" s="55"/>
      <c r="Z266" s="55"/>
    </row>
    <row r="267" spans="1:26" ht="12">
      <c r="A267" s="45"/>
      <c r="B267" s="46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7"/>
      <c r="T267" s="47"/>
      <c r="U267" s="47"/>
      <c r="V267" s="47"/>
      <c r="W267" s="47"/>
      <c r="X267" s="47"/>
      <c r="Y267" s="47"/>
      <c r="Z267" s="47"/>
    </row>
    <row r="268" spans="1:26" ht="12">
      <c r="A268" s="45"/>
      <c r="B268" s="46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7"/>
      <c r="T268" s="47"/>
      <c r="U268" s="47"/>
      <c r="V268" s="47"/>
      <c r="W268" s="47"/>
      <c r="X268" s="47"/>
      <c r="Y268" s="47"/>
      <c r="Z268" s="47"/>
    </row>
    <row r="269" spans="1:26" ht="12">
      <c r="A269" s="45"/>
      <c r="B269" s="46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7"/>
      <c r="T269" s="47"/>
      <c r="U269" s="47"/>
      <c r="V269" s="47"/>
      <c r="W269" s="47"/>
      <c r="X269" s="47"/>
      <c r="Y269" s="47"/>
      <c r="Z269" s="47"/>
    </row>
    <row r="270" spans="1:26" ht="12">
      <c r="A270" s="45"/>
      <c r="B270" s="46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7"/>
      <c r="T270" s="47"/>
      <c r="U270" s="47"/>
      <c r="V270" s="47"/>
      <c r="W270" s="47"/>
      <c r="X270" s="47"/>
      <c r="Y270" s="47"/>
      <c r="Z270" s="47"/>
    </row>
    <row r="271" spans="1:26" ht="12">
      <c r="A271" s="45"/>
      <c r="B271" s="46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7"/>
      <c r="T271" s="47"/>
      <c r="U271" s="47"/>
      <c r="V271" s="47"/>
      <c r="W271" s="47"/>
      <c r="X271" s="47"/>
      <c r="Y271" s="47"/>
      <c r="Z271" s="47"/>
    </row>
    <row r="272" spans="1:26" ht="12">
      <c r="A272" s="45"/>
      <c r="B272" s="46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7"/>
      <c r="T272" s="47"/>
      <c r="U272" s="47"/>
      <c r="V272" s="47"/>
      <c r="W272" s="47"/>
      <c r="X272" s="47"/>
      <c r="Y272" s="47"/>
      <c r="Z272" s="47"/>
    </row>
    <row r="273" spans="1:26" ht="12">
      <c r="A273" s="45"/>
      <c r="B273" s="46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7"/>
      <c r="T273" s="47"/>
      <c r="U273" s="47"/>
      <c r="V273" s="47"/>
      <c r="W273" s="47"/>
      <c r="X273" s="47"/>
      <c r="Y273" s="47"/>
      <c r="Z273" s="47"/>
    </row>
    <row r="274" spans="1:26" ht="12">
      <c r="A274" s="45"/>
      <c r="B274" s="46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7"/>
      <c r="T274" s="47"/>
      <c r="U274" s="47"/>
      <c r="V274" s="47"/>
      <c r="W274" s="47"/>
      <c r="X274" s="47"/>
      <c r="Y274" s="47"/>
      <c r="Z274" s="47"/>
    </row>
    <row r="275" spans="1:26" ht="12">
      <c r="A275" s="45"/>
      <c r="B275" s="46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7"/>
      <c r="T275" s="47"/>
      <c r="U275" s="47"/>
      <c r="V275" s="47"/>
      <c r="W275" s="47"/>
      <c r="X275" s="47"/>
      <c r="Y275" s="47"/>
      <c r="Z275" s="47"/>
    </row>
    <row r="276" spans="1:26" ht="12">
      <c r="A276" s="45"/>
      <c r="B276" s="46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7"/>
      <c r="T276" s="47"/>
      <c r="U276" s="47"/>
      <c r="V276" s="47"/>
      <c r="W276" s="47"/>
      <c r="X276" s="47"/>
      <c r="Y276" s="47"/>
      <c r="Z276" s="47"/>
    </row>
    <row r="277" spans="1:26" ht="12">
      <c r="A277" s="45"/>
      <c r="B277" s="46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7"/>
      <c r="T277" s="47"/>
      <c r="U277" s="47"/>
      <c r="V277" s="47"/>
      <c r="W277" s="47"/>
      <c r="X277" s="47"/>
      <c r="Y277" s="47"/>
      <c r="Z277" s="47"/>
    </row>
    <row r="278" spans="1:26" ht="12">
      <c r="A278" s="45"/>
      <c r="B278" s="46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7"/>
      <c r="T278" s="47"/>
      <c r="U278" s="47"/>
      <c r="V278" s="47"/>
      <c r="W278" s="47"/>
      <c r="X278" s="47"/>
      <c r="Y278" s="47"/>
      <c r="Z278" s="47"/>
    </row>
    <row r="279" spans="1:26" ht="12">
      <c r="A279" s="45"/>
      <c r="B279" s="46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7"/>
      <c r="T279" s="47"/>
      <c r="U279" s="47"/>
      <c r="V279" s="47"/>
      <c r="W279" s="47"/>
      <c r="X279" s="47"/>
      <c r="Y279" s="47"/>
      <c r="Z279" s="47"/>
    </row>
    <row r="280" spans="1:26" ht="12">
      <c r="A280" s="45"/>
      <c r="B280" s="46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7"/>
      <c r="T280" s="47"/>
      <c r="U280" s="47"/>
      <c r="V280" s="47"/>
      <c r="W280" s="47"/>
      <c r="X280" s="47"/>
      <c r="Y280" s="47"/>
      <c r="Z280" s="47"/>
    </row>
    <row r="281" spans="1:26" ht="12">
      <c r="A281" s="45"/>
      <c r="B281" s="46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7"/>
      <c r="T281" s="47"/>
      <c r="U281" s="47"/>
      <c r="V281" s="47"/>
      <c r="W281" s="47"/>
      <c r="X281" s="47"/>
      <c r="Y281" s="47"/>
      <c r="Z281" s="47"/>
    </row>
    <row r="282" spans="1:26" ht="12">
      <c r="A282" s="45"/>
      <c r="B282" s="46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7"/>
      <c r="T282" s="47"/>
      <c r="U282" s="47"/>
      <c r="V282" s="47"/>
      <c r="W282" s="47"/>
      <c r="X282" s="47"/>
      <c r="Y282" s="47"/>
      <c r="Z282" s="47"/>
    </row>
    <row r="283" spans="1:26" ht="12">
      <c r="A283" s="45"/>
      <c r="B283" s="46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7"/>
      <c r="T283" s="47"/>
      <c r="U283" s="47"/>
      <c r="V283" s="47"/>
      <c r="W283" s="47"/>
      <c r="X283" s="47"/>
      <c r="Y283" s="47"/>
      <c r="Z283" s="47"/>
    </row>
    <row r="284" spans="1:26" ht="12">
      <c r="A284" s="45"/>
      <c r="B284" s="46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7"/>
      <c r="T284" s="47"/>
      <c r="U284" s="47"/>
      <c r="V284" s="47"/>
      <c r="W284" s="47"/>
      <c r="X284" s="47"/>
      <c r="Y284" s="47"/>
      <c r="Z284" s="47"/>
    </row>
    <row r="285" spans="1:26" ht="12">
      <c r="A285" s="45"/>
      <c r="B285" s="46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7"/>
      <c r="T285" s="47"/>
      <c r="U285" s="47"/>
      <c r="V285" s="47"/>
      <c r="W285" s="47"/>
      <c r="X285" s="47"/>
      <c r="Y285" s="47"/>
      <c r="Z285" s="47"/>
    </row>
    <row r="286" spans="1:26" ht="12">
      <c r="A286" s="45"/>
      <c r="B286" s="46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7"/>
      <c r="T286" s="47"/>
      <c r="U286" s="47"/>
      <c r="V286" s="47"/>
      <c r="W286" s="47"/>
      <c r="X286" s="47"/>
      <c r="Y286" s="47"/>
      <c r="Z286" s="47"/>
    </row>
    <row r="287" spans="1:26" ht="12">
      <c r="A287" s="45"/>
      <c r="B287" s="46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7"/>
      <c r="T287" s="47"/>
      <c r="U287" s="47"/>
      <c r="V287" s="47"/>
      <c r="W287" s="47"/>
      <c r="X287" s="47"/>
      <c r="Y287" s="47"/>
      <c r="Z287" s="47"/>
    </row>
    <row r="288" spans="1:26" ht="12">
      <c r="A288" s="45"/>
      <c r="B288" s="46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7"/>
      <c r="T288" s="47"/>
      <c r="U288" s="47"/>
      <c r="V288" s="47"/>
      <c r="W288" s="47"/>
      <c r="X288" s="47"/>
      <c r="Y288" s="47"/>
      <c r="Z288" s="47"/>
    </row>
    <row r="289" spans="1:26" ht="12">
      <c r="A289" s="45"/>
      <c r="B289" s="46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7"/>
      <c r="T289" s="47"/>
      <c r="U289" s="47"/>
      <c r="V289" s="47"/>
      <c r="W289" s="47"/>
      <c r="X289" s="47"/>
      <c r="Y289" s="47"/>
      <c r="Z289" s="47"/>
    </row>
    <row r="290" spans="1:26" ht="12">
      <c r="A290" s="45"/>
      <c r="B290" s="46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7"/>
      <c r="T290" s="47"/>
      <c r="U290" s="47"/>
      <c r="V290" s="47"/>
      <c r="W290" s="47"/>
      <c r="X290" s="47"/>
      <c r="Y290" s="47"/>
      <c r="Z290" s="47"/>
    </row>
    <row r="291" spans="1:26" ht="12">
      <c r="A291" s="45"/>
      <c r="B291" s="46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7"/>
      <c r="T291" s="47"/>
      <c r="U291" s="47"/>
      <c r="V291" s="47"/>
      <c r="W291" s="47"/>
      <c r="X291" s="47"/>
      <c r="Y291" s="47"/>
      <c r="Z291" s="47"/>
    </row>
    <row r="292" spans="1:26" ht="12">
      <c r="A292" s="45"/>
      <c r="B292" s="46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7"/>
      <c r="T292" s="47"/>
      <c r="U292" s="47"/>
      <c r="V292" s="47"/>
      <c r="W292" s="47"/>
      <c r="X292" s="47"/>
      <c r="Y292" s="47"/>
      <c r="Z292" s="47"/>
    </row>
    <row r="293" spans="1:26" ht="12">
      <c r="A293" s="45"/>
      <c r="B293" s="46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7"/>
      <c r="T293" s="47"/>
      <c r="U293" s="47"/>
      <c r="V293" s="47"/>
      <c r="W293" s="47"/>
      <c r="X293" s="47"/>
      <c r="Y293" s="47"/>
      <c r="Z293" s="47"/>
    </row>
    <row r="294" spans="1:26" ht="12">
      <c r="A294" s="45"/>
      <c r="B294" s="46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7"/>
      <c r="T294" s="47"/>
      <c r="U294" s="47"/>
      <c r="V294" s="47"/>
      <c r="W294" s="47"/>
      <c r="X294" s="47"/>
      <c r="Y294" s="47"/>
      <c r="Z294" s="47"/>
    </row>
    <row r="295" spans="1:26" s="3" customFormat="1" ht="12">
      <c r="A295" s="53"/>
      <c r="B295" s="54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5"/>
      <c r="T295" s="55"/>
      <c r="U295" s="55"/>
      <c r="V295" s="55"/>
      <c r="W295" s="47"/>
      <c r="X295" s="47"/>
      <c r="Y295" s="55"/>
      <c r="Z295" s="55"/>
    </row>
    <row r="296" spans="1:26" ht="12">
      <c r="A296" s="45"/>
      <c r="B296" s="46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7"/>
      <c r="T296" s="47"/>
      <c r="U296" s="47"/>
      <c r="V296" s="47"/>
      <c r="W296" s="47"/>
      <c r="X296" s="47"/>
      <c r="Y296" s="47"/>
      <c r="Z296" s="47"/>
    </row>
    <row r="297" spans="1:26" ht="12">
      <c r="A297" s="45"/>
      <c r="B297" s="46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7"/>
      <c r="T297" s="47"/>
      <c r="U297" s="47"/>
      <c r="V297" s="47"/>
      <c r="W297" s="47"/>
      <c r="X297" s="47"/>
      <c r="Y297" s="47"/>
      <c r="Z297" s="47"/>
    </row>
    <row r="298" spans="1:26" ht="12">
      <c r="A298" s="45"/>
      <c r="B298" s="46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7"/>
      <c r="T298" s="47"/>
      <c r="U298" s="47"/>
      <c r="V298" s="47"/>
      <c r="W298" s="47"/>
      <c r="X298" s="47"/>
      <c r="Y298" s="47"/>
      <c r="Z298" s="47"/>
    </row>
    <row r="299" spans="1:26" ht="12">
      <c r="A299" s="45"/>
      <c r="B299" s="46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7"/>
      <c r="T299" s="47"/>
      <c r="U299" s="47"/>
      <c r="V299" s="47"/>
      <c r="W299" s="47"/>
      <c r="X299" s="47"/>
      <c r="Y299" s="47"/>
      <c r="Z299" s="47"/>
    </row>
    <row r="300" spans="1:26" ht="12">
      <c r="A300" s="45"/>
      <c r="B300" s="46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7"/>
      <c r="T300" s="47"/>
      <c r="U300" s="47"/>
      <c r="V300" s="47"/>
      <c r="W300" s="47"/>
      <c r="X300" s="47"/>
      <c r="Y300" s="47"/>
      <c r="Z300" s="47"/>
    </row>
    <row r="301" spans="1:26" ht="12">
      <c r="A301" s="45"/>
      <c r="B301" s="46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7"/>
      <c r="T301" s="47"/>
      <c r="U301" s="47"/>
      <c r="V301" s="47"/>
      <c r="W301" s="47"/>
      <c r="X301" s="47"/>
      <c r="Y301" s="47"/>
      <c r="Z301" s="47"/>
    </row>
    <row r="302" spans="1:26" ht="12">
      <c r="A302" s="45"/>
      <c r="B302" s="46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7"/>
      <c r="T302" s="47"/>
      <c r="U302" s="47"/>
      <c r="V302" s="47"/>
      <c r="W302" s="47"/>
      <c r="X302" s="47"/>
      <c r="Y302" s="47"/>
      <c r="Z302" s="47"/>
    </row>
    <row r="303" spans="1:26" s="3" customFormat="1" ht="12">
      <c r="A303" s="2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5"/>
      <c r="T303" s="55"/>
      <c r="U303" s="55"/>
      <c r="V303" s="55"/>
      <c r="W303" s="55"/>
      <c r="X303" s="55"/>
      <c r="Y303" s="55"/>
      <c r="Z303" s="55"/>
    </row>
    <row r="304" spans="3:26" ht="12"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7"/>
      <c r="Q304" s="57"/>
      <c r="R304" s="56"/>
      <c r="S304" s="47"/>
      <c r="T304" s="47"/>
      <c r="U304" s="47"/>
      <c r="V304" s="47"/>
      <c r="W304" s="47"/>
      <c r="X304" s="47"/>
      <c r="Y304" s="47"/>
      <c r="Z304" s="47"/>
    </row>
    <row r="305" spans="2:26" ht="12">
      <c r="B305" s="3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47"/>
      <c r="T305" s="47"/>
      <c r="U305" s="47"/>
      <c r="V305" s="47"/>
      <c r="W305" s="47"/>
      <c r="X305" s="47"/>
      <c r="Y305" s="47"/>
      <c r="Z305" s="47"/>
    </row>
    <row r="306" spans="2:26" ht="12">
      <c r="B306" s="4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47"/>
      <c r="T306" s="47"/>
      <c r="U306" s="47"/>
      <c r="V306" s="47"/>
      <c r="W306" s="47"/>
      <c r="X306" s="47"/>
      <c r="Y306" s="47"/>
      <c r="Z306" s="47"/>
    </row>
    <row r="307" spans="2:26" ht="12">
      <c r="B307" s="4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47"/>
      <c r="T307" s="47"/>
      <c r="U307" s="47"/>
      <c r="V307" s="47"/>
      <c r="W307" s="47"/>
      <c r="X307" s="47"/>
      <c r="Y307" s="47"/>
      <c r="Z307" s="47"/>
    </row>
    <row r="308" spans="2:26" ht="12">
      <c r="B308" s="4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47"/>
      <c r="T308" s="47"/>
      <c r="U308" s="47"/>
      <c r="V308" s="47"/>
      <c r="W308" s="47"/>
      <c r="X308" s="47"/>
      <c r="Y308" s="47"/>
      <c r="Z308" s="47"/>
    </row>
    <row r="309" spans="2:26" ht="12">
      <c r="B309" s="4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47"/>
      <c r="T309" s="47"/>
      <c r="U309" s="47"/>
      <c r="V309" s="47"/>
      <c r="W309" s="47"/>
      <c r="X309" s="47"/>
      <c r="Y309" s="47"/>
      <c r="Z309" s="47"/>
    </row>
    <row r="310" spans="2:26" ht="12">
      <c r="B310" s="4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47"/>
      <c r="T310" s="47"/>
      <c r="U310" s="47"/>
      <c r="V310" s="47"/>
      <c r="W310" s="47"/>
      <c r="X310" s="47"/>
      <c r="Y310" s="47"/>
      <c r="Z310" s="47"/>
    </row>
    <row r="311" spans="2:26" ht="12">
      <c r="B311" s="4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47"/>
      <c r="T311" s="47"/>
      <c r="U311" s="47"/>
      <c r="V311" s="47"/>
      <c r="W311" s="47"/>
      <c r="X311" s="47"/>
      <c r="Y311" s="47"/>
      <c r="Z311" s="47"/>
    </row>
    <row r="312" spans="2:26" ht="12">
      <c r="B312" s="4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47"/>
      <c r="T312" s="47"/>
      <c r="U312" s="47"/>
      <c r="V312" s="47"/>
      <c r="W312" s="47"/>
      <c r="X312" s="47"/>
      <c r="Y312" s="47"/>
      <c r="Z312" s="47"/>
    </row>
    <row r="313" spans="2:26" ht="12">
      <c r="B313" s="4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47"/>
      <c r="T313" s="47"/>
      <c r="U313" s="47"/>
      <c r="V313" s="47"/>
      <c r="W313" s="47"/>
      <c r="X313" s="47"/>
      <c r="Y313" s="47"/>
      <c r="Z313" s="47"/>
    </row>
    <row r="314" spans="2:26" ht="12">
      <c r="B314" s="4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47"/>
      <c r="T314" s="47"/>
      <c r="U314" s="47"/>
      <c r="V314" s="47"/>
      <c r="W314" s="47"/>
      <c r="X314" s="47"/>
      <c r="Y314" s="47"/>
      <c r="Z314" s="47"/>
    </row>
    <row r="315" spans="2:26" ht="12">
      <c r="B315" s="4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47"/>
      <c r="T315" s="47"/>
      <c r="U315" s="47"/>
      <c r="V315" s="47"/>
      <c r="W315" s="47"/>
      <c r="X315" s="47"/>
      <c r="Y315" s="47"/>
      <c r="Z315" s="47"/>
    </row>
    <row r="316" spans="1:26" s="3" customFormat="1" ht="12">
      <c r="A316" s="2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5"/>
      <c r="T316" s="55"/>
      <c r="U316" s="55"/>
      <c r="V316" s="55"/>
      <c r="W316" s="55"/>
      <c r="X316" s="55"/>
      <c r="Y316" s="55"/>
      <c r="Z316" s="55"/>
    </row>
    <row r="317" spans="21:24" ht="12">
      <c r="U317" s="47"/>
      <c r="V317" s="47"/>
      <c r="W317" s="47"/>
      <c r="X317" s="47"/>
    </row>
    <row r="318" spans="21:24" ht="12">
      <c r="U318" s="47"/>
      <c r="V318" s="47"/>
      <c r="W318" s="47"/>
      <c r="X318" s="47"/>
    </row>
    <row r="319" spans="21:24" ht="12">
      <c r="U319" s="47"/>
      <c r="V319" s="47"/>
      <c r="W319" s="47"/>
      <c r="X319" s="47"/>
    </row>
    <row r="320" spans="21:24" ht="12">
      <c r="U320" s="47"/>
      <c r="V320" s="47"/>
      <c r="W320" s="47"/>
      <c r="X320" s="47"/>
    </row>
    <row r="321" spans="21:24" ht="12">
      <c r="U321" s="47"/>
      <c r="V321" s="47"/>
      <c r="W321" s="47"/>
      <c r="X321" s="47"/>
    </row>
    <row r="322" spans="21:24" ht="12">
      <c r="U322" s="47"/>
      <c r="V322" s="47"/>
      <c r="W322" s="47"/>
      <c r="X322" s="47"/>
    </row>
    <row r="323" spans="21:24" ht="12">
      <c r="U323" s="47"/>
      <c r="V323" s="47"/>
      <c r="W323" s="47"/>
      <c r="X323" s="47"/>
    </row>
    <row r="324" spans="21:24" ht="12">
      <c r="U324" s="47"/>
      <c r="V324" s="47"/>
      <c r="W324" s="47"/>
      <c r="X324" s="47"/>
    </row>
    <row r="325" spans="21:24" ht="12">
      <c r="U325" s="47"/>
      <c r="V325" s="47"/>
      <c r="W325" s="47"/>
      <c r="X325" s="47"/>
    </row>
    <row r="326" spans="21:24" ht="12">
      <c r="U326" s="47"/>
      <c r="V326" s="47"/>
      <c r="W326" s="47"/>
      <c r="X326" s="47"/>
    </row>
    <row r="327" spans="21:24" ht="12">
      <c r="U327" s="47"/>
      <c r="V327" s="47"/>
      <c r="W327" s="47"/>
      <c r="X327" s="47"/>
    </row>
  </sheetData>
  <sheetProtection selectLockedCells="1" selectUnlockedCells="1"/>
  <mergeCells count="13">
    <mergeCell ref="D4:F4"/>
    <mergeCell ref="G4:O4"/>
    <mergeCell ref="S4:S7"/>
    <mergeCell ref="T4:T7"/>
    <mergeCell ref="U4:X4"/>
    <mergeCell ref="Y4:Y7"/>
    <mergeCell ref="Z4:Z7"/>
    <mergeCell ref="G5:J5"/>
    <mergeCell ref="K5:N5"/>
    <mergeCell ref="U5:U7"/>
    <mergeCell ref="V5:V7"/>
    <mergeCell ref="W5:W7"/>
    <mergeCell ref="X5:X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workbookViewId="0" topLeftCell="A1">
      <selection activeCell="N49" sqref="N49"/>
    </sheetView>
  </sheetViews>
  <sheetFormatPr defaultColWidth="9.140625" defaultRowHeight="12.75"/>
  <cols>
    <col min="1" max="1" width="6.140625" style="1" customWidth="1"/>
    <col min="2" max="2" width="24.7109375" style="1" customWidth="1"/>
    <col min="3" max="3" width="10.57421875" style="1" customWidth="1"/>
    <col min="4" max="4" width="28.421875" style="1" customWidth="1"/>
    <col min="5" max="5" width="6.57421875" style="1" customWidth="1"/>
    <col min="6" max="6" width="8.140625" style="1" customWidth="1"/>
    <col min="7" max="7" width="5.57421875" style="1" customWidth="1"/>
    <col min="8" max="8" width="6.57421875" style="1" customWidth="1"/>
    <col min="9" max="9" width="6.00390625" style="1" customWidth="1"/>
    <col min="10" max="10" width="6.421875" style="1" customWidth="1"/>
    <col min="11" max="11" width="5.57421875" style="1" customWidth="1"/>
    <col min="12" max="12" width="6.57421875" style="1" customWidth="1"/>
    <col min="13" max="13" width="8.28125" style="1" customWidth="1"/>
    <col min="14" max="14" width="6.421875" style="1" customWidth="1"/>
    <col min="15" max="15" width="7.00390625" style="1" customWidth="1"/>
    <col min="16" max="17" width="8.8515625" style="1" customWidth="1"/>
    <col min="18" max="18" width="9.57421875" style="1" customWidth="1"/>
    <col min="19" max="19" width="7.140625" style="1" customWidth="1"/>
    <col min="20" max="20" width="7.7109375" style="1" customWidth="1"/>
    <col min="21" max="21" width="9.421875" style="1" customWidth="1"/>
    <col min="22" max="22" width="6.57421875" style="1" customWidth="1"/>
    <col min="23" max="23" width="6.7109375" style="1" customWidth="1"/>
    <col min="24" max="24" width="8.00390625" style="1" customWidth="1"/>
    <col min="25" max="25" width="7.57421875" style="1" customWidth="1"/>
    <col min="26" max="26" width="9.28125" style="1" customWidth="1"/>
    <col min="27" max="16384" width="9.140625" style="1" customWidth="1"/>
  </cols>
  <sheetData>
    <row r="1" spans="1:18" s="5" customFormat="1" ht="12">
      <c r="A1" s="2" t="s">
        <v>217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" customFormat="1" ht="12">
      <c r="A2" s="4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6" s="7" customFormat="1" ht="12.75" customHeight="1">
      <c r="A3" s="9"/>
      <c r="B3" s="9"/>
      <c r="C3" s="10"/>
      <c r="D3" s="11" t="s">
        <v>1</v>
      </c>
      <c r="E3" s="11"/>
      <c r="F3" s="11"/>
      <c r="G3" s="11" t="s">
        <v>2</v>
      </c>
      <c r="H3" s="11"/>
      <c r="I3" s="11"/>
      <c r="J3" s="11"/>
      <c r="K3" s="11"/>
      <c r="L3" s="11"/>
      <c r="M3" s="11"/>
      <c r="N3" s="11"/>
      <c r="O3" s="11"/>
      <c r="P3" s="10"/>
      <c r="Q3" s="10"/>
      <c r="R3" s="10"/>
      <c r="S3" s="12" t="s">
        <v>3</v>
      </c>
      <c r="T3" s="12" t="s">
        <v>4</v>
      </c>
      <c r="U3" s="13" t="s">
        <v>5</v>
      </c>
      <c r="V3" s="13"/>
      <c r="W3" s="13"/>
      <c r="X3" s="13"/>
      <c r="Y3" s="12" t="s">
        <v>6</v>
      </c>
      <c r="Z3" s="12" t="s">
        <v>7</v>
      </c>
    </row>
    <row r="4" spans="1:26" s="7" customFormat="1" ht="11.25" customHeight="1">
      <c r="A4" s="14" t="s">
        <v>8</v>
      </c>
      <c r="B4" s="14" t="s">
        <v>9</v>
      </c>
      <c r="C4" s="15" t="s">
        <v>10</v>
      </c>
      <c r="D4" s="16"/>
      <c r="E4" s="16"/>
      <c r="F4" s="16"/>
      <c r="G4" s="11" t="s">
        <v>11</v>
      </c>
      <c r="H4" s="11"/>
      <c r="I4" s="11"/>
      <c r="J4" s="11"/>
      <c r="K4" s="11" t="s">
        <v>12</v>
      </c>
      <c r="L4" s="11"/>
      <c r="M4" s="11"/>
      <c r="N4" s="11"/>
      <c r="O4" s="17"/>
      <c r="P4" s="15"/>
      <c r="Q4" s="15"/>
      <c r="R4" s="15" t="s">
        <v>10</v>
      </c>
      <c r="S4" s="12"/>
      <c r="T4" s="12"/>
      <c r="U4" s="18" t="s">
        <v>13</v>
      </c>
      <c r="V4" s="18" t="s">
        <v>14</v>
      </c>
      <c r="W4" s="18" t="s">
        <v>15</v>
      </c>
      <c r="X4" s="19" t="s">
        <v>16</v>
      </c>
      <c r="Y4" s="12"/>
      <c r="Z4" s="12"/>
    </row>
    <row r="5" spans="1:26" s="7" customFormat="1" ht="11.25" customHeight="1">
      <c r="A5" s="14" t="s">
        <v>17</v>
      </c>
      <c r="B5" s="14" t="s">
        <v>18</v>
      </c>
      <c r="C5" s="15" t="s">
        <v>19</v>
      </c>
      <c r="D5" s="20" t="s">
        <v>20</v>
      </c>
      <c r="E5" s="20" t="s">
        <v>21</v>
      </c>
      <c r="F5" s="20" t="s">
        <v>22</v>
      </c>
      <c r="G5" s="21" t="s">
        <v>23</v>
      </c>
      <c r="H5" s="21" t="s">
        <v>23</v>
      </c>
      <c r="I5" s="21" t="s">
        <v>24</v>
      </c>
      <c r="J5" s="21"/>
      <c r="K5" s="21" t="s">
        <v>25</v>
      </c>
      <c r="L5" s="21" t="s">
        <v>25</v>
      </c>
      <c r="M5" s="21" t="s">
        <v>24</v>
      </c>
      <c r="N5" s="21"/>
      <c r="O5" s="15" t="s">
        <v>22</v>
      </c>
      <c r="P5" s="15" t="s">
        <v>22</v>
      </c>
      <c r="Q5" s="15" t="s">
        <v>26</v>
      </c>
      <c r="R5" s="15" t="s">
        <v>19</v>
      </c>
      <c r="S5" s="12"/>
      <c r="T5" s="12"/>
      <c r="U5" s="18"/>
      <c r="V5" s="18"/>
      <c r="W5" s="18"/>
      <c r="X5" s="19"/>
      <c r="Y5" s="12"/>
      <c r="Z5" s="12"/>
    </row>
    <row r="6" spans="1:26" s="7" customFormat="1" ht="11.25" customHeight="1">
      <c r="A6" s="22"/>
      <c r="B6" s="22"/>
      <c r="C6" s="23" t="s">
        <v>27</v>
      </c>
      <c r="D6" s="24" t="s">
        <v>28</v>
      </c>
      <c r="E6" s="25"/>
      <c r="F6" s="25"/>
      <c r="G6" s="25" t="s">
        <v>29</v>
      </c>
      <c r="H6" s="25" t="s">
        <v>30</v>
      </c>
      <c r="I6" s="25" t="s">
        <v>31</v>
      </c>
      <c r="J6" s="25" t="s">
        <v>13</v>
      </c>
      <c r="K6" s="25" t="s">
        <v>29</v>
      </c>
      <c r="L6" s="25" t="s">
        <v>30</v>
      </c>
      <c r="M6" s="25" t="s">
        <v>32</v>
      </c>
      <c r="N6" s="25" t="s">
        <v>13</v>
      </c>
      <c r="O6" s="26"/>
      <c r="P6" s="23" t="s">
        <v>33</v>
      </c>
      <c r="Q6" s="23" t="s">
        <v>33</v>
      </c>
      <c r="R6" s="23" t="s">
        <v>34</v>
      </c>
      <c r="S6" s="12"/>
      <c r="T6" s="12"/>
      <c r="U6" s="18"/>
      <c r="V6" s="18"/>
      <c r="W6" s="18"/>
      <c r="X6" s="19"/>
      <c r="Y6" s="12"/>
      <c r="Z6" s="12"/>
    </row>
    <row r="7" spans="1:26" s="28" customFormat="1" ht="12">
      <c r="A7" s="58">
        <v>50001</v>
      </c>
      <c r="B7" s="28" t="s">
        <v>218</v>
      </c>
      <c r="C7" s="27">
        <v>8496</v>
      </c>
      <c r="D7" s="27">
        <v>80</v>
      </c>
      <c r="E7" s="27">
        <v>66</v>
      </c>
      <c r="F7" s="28">
        <f aca="true" t="shared" si="0" ref="F7:F44">(D7-E7)</f>
        <v>14</v>
      </c>
      <c r="G7" s="27">
        <v>26</v>
      </c>
      <c r="H7" s="27">
        <v>294</v>
      </c>
      <c r="I7" s="27">
        <v>2</v>
      </c>
      <c r="J7" s="28">
        <f aca="true" t="shared" si="1" ref="J7:J43">SUM(G7:I7)</f>
        <v>322</v>
      </c>
      <c r="K7" s="27">
        <v>21</v>
      </c>
      <c r="L7" s="27">
        <v>272</v>
      </c>
      <c r="M7" s="27">
        <v>24</v>
      </c>
      <c r="N7" s="28">
        <f aca="true" t="shared" si="2" ref="N7:N44">SUM(K7:M7)</f>
        <v>317</v>
      </c>
      <c r="O7" s="28">
        <f aca="true" t="shared" si="3" ref="O7:O44">(J7-N7)</f>
        <v>5</v>
      </c>
      <c r="P7" s="28">
        <f aca="true" t="shared" si="4" ref="P7:P44">(F7+O7)</f>
        <v>19</v>
      </c>
      <c r="Q7" s="27">
        <v>29</v>
      </c>
      <c r="R7" s="28">
        <f aca="true" t="shared" si="5" ref="R7:R43">(C7+P7+Q7)</f>
        <v>8544</v>
      </c>
      <c r="S7" s="35">
        <f aca="true" t="shared" si="6" ref="S7:S44">((D7)/((C7+R7)/2))*1000</f>
        <v>9.389671361502348</v>
      </c>
      <c r="T7" s="35">
        <f aca="true" t="shared" si="7" ref="T7:T44">((E7)/((C7+R7)/2))*1000</f>
        <v>7.746478873239437</v>
      </c>
      <c r="U7" s="35">
        <f aca="true" t="shared" si="8" ref="U7:U44">((O7)/((C7+R7)/2))*1000</f>
        <v>0.5868544600938967</v>
      </c>
      <c r="V7" s="35">
        <f aca="true" t="shared" si="9" ref="V7:V44">((H7-L7)/((C7+R7)/2))*1000</f>
        <v>2.5821596244131455</v>
      </c>
      <c r="W7" s="35">
        <f aca="true" t="shared" si="10" ref="W7:W44">((G7-K7)/((C7+R7)/2))*1000</f>
        <v>0.5868544600938967</v>
      </c>
      <c r="X7" s="35">
        <f aca="true" t="shared" si="11" ref="X7:X44">((I7-M7)/((C7+R7)/2))*1000</f>
        <v>-2.5821596244131455</v>
      </c>
      <c r="Y7" s="35">
        <f aca="true" t="shared" si="12" ref="Y7:Y44">((F7)/((C7+R7)/2))*1000</f>
        <v>1.6431924882629108</v>
      </c>
      <c r="Z7" s="35">
        <f aca="true" t="shared" si="13" ref="Z7:Z44">((P7)/((C7+R7)/2))*1000</f>
        <v>2.2300469483568075</v>
      </c>
    </row>
    <row r="8" spans="1:26" s="28" customFormat="1" ht="12">
      <c r="A8" s="58">
        <v>50002</v>
      </c>
      <c r="B8" s="28" t="s">
        <v>219</v>
      </c>
      <c r="C8" s="30">
        <v>5598</v>
      </c>
      <c r="D8" s="30">
        <v>33</v>
      </c>
      <c r="E8" s="30">
        <v>66</v>
      </c>
      <c r="F8" s="28">
        <f t="shared" si="0"/>
        <v>-33</v>
      </c>
      <c r="G8" s="30">
        <v>14</v>
      </c>
      <c r="H8" s="30">
        <v>179</v>
      </c>
      <c r="I8" s="30">
        <v>2</v>
      </c>
      <c r="J8" s="28">
        <f t="shared" si="1"/>
        <v>195</v>
      </c>
      <c r="K8" s="30">
        <v>6</v>
      </c>
      <c r="L8" s="30">
        <v>157</v>
      </c>
      <c r="M8" s="30">
        <v>25</v>
      </c>
      <c r="N8" s="28">
        <f t="shared" si="2"/>
        <v>188</v>
      </c>
      <c r="O8" s="28">
        <f t="shared" si="3"/>
        <v>7</v>
      </c>
      <c r="P8" s="28">
        <f t="shared" si="4"/>
        <v>-26</v>
      </c>
      <c r="Q8" s="30">
        <v>-34</v>
      </c>
      <c r="R8" s="28">
        <f t="shared" si="5"/>
        <v>5538</v>
      </c>
      <c r="S8" s="35">
        <f t="shared" si="6"/>
        <v>5.926724137931034</v>
      </c>
      <c r="T8" s="35">
        <f t="shared" si="7"/>
        <v>11.853448275862068</v>
      </c>
      <c r="U8" s="35">
        <f t="shared" si="8"/>
        <v>1.257183908045977</v>
      </c>
      <c r="V8" s="35">
        <f t="shared" si="9"/>
        <v>3.951149425287357</v>
      </c>
      <c r="W8" s="35">
        <f t="shared" si="10"/>
        <v>1.4367816091954022</v>
      </c>
      <c r="X8" s="35">
        <f t="shared" si="11"/>
        <v>-4.130747126436781</v>
      </c>
      <c r="Y8" s="35">
        <f t="shared" si="12"/>
        <v>-5.926724137931034</v>
      </c>
      <c r="Z8" s="35">
        <f t="shared" si="13"/>
        <v>-4.669540229885058</v>
      </c>
    </row>
    <row r="9" spans="1:26" s="28" customFormat="1" ht="12">
      <c r="A9" s="58">
        <v>50003</v>
      </c>
      <c r="B9" s="28" t="s">
        <v>220</v>
      </c>
      <c r="C9" s="27">
        <v>6281</v>
      </c>
      <c r="D9" s="27">
        <v>43</v>
      </c>
      <c r="E9" s="27">
        <v>72</v>
      </c>
      <c r="F9" s="28">
        <f t="shared" si="0"/>
        <v>-29</v>
      </c>
      <c r="G9" s="27">
        <v>32</v>
      </c>
      <c r="H9" s="27">
        <v>279</v>
      </c>
      <c r="I9" s="27">
        <v>5</v>
      </c>
      <c r="J9" s="28">
        <f t="shared" si="1"/>
        <v>316</v>
      </c>
      <c r="K9" s="27">
        <v>17</v>
      </c>
      <c r="L9" s="27">
        <v>180</v>
      </c>
      <c r="M9" s="27">
        <v>15</v>
      </c>
      <c r="N9" s="28">
        <f t="shared" si="2"/>
        <v>212</v>
      </c>
      <c r="O9" s="28">
        <f t="shared" si="3"/>
        <v>104</v>
      </c>
      <c r="P9" s="28">
        <f t="shared" si="4"/>
        <v>75</v>
      </c>
      <c r="Q9" s="27">
        <v>16</v>
      </c>
      <c r="R9" s="28">
        <f t="shared" si="5"/>
        <v>6372</v>
      </c>
      <c r="S9" s="35">
        <f t="shared" si="6"/>
        <v>6.796807081324587</v>
      </c>
      <c r="T9" s="35">
        <f t="shared" si="7"/>
        <v>11.380700229194657</v>
      </c>
      <c r="U9" s="35">
        <f t="shared" si="8"/>
        <v>16.43878921994784</v>
      </c>
      <c r="V9" s="35">
        <f t="shared" si="9"/>
        <v>15.648462815142652</v>
      </c>
      <c r="W9" s="35">
        <f t="shared" si="10"/>
        <v>2.3709792144155535</v>
      </c>
      <c r="X9" s="35">
        <f t="shared" si="11"/>
        <v>-1.5806528096103691</v>
      </c>
      <c r="Y9" s="35">
        <f t="shared" si="12"/>
        <v>-4.583893147870071</v>
      </c>
      <c r="Z9" s="35">
        <f t="shared" si="13"/>
        <v>11.854896072077768</v>
      </c>
    </row>
    <row r="10" spans="1:26" s="28" customFormat="1" ht="12">
      <c r="A10" s="58">
        <v>50004</v>
      </c>
      <c r="B10" s="28" t="s">
        <v>221</v>
      </c>
      <c r="C10" s="30">
        <v>12652</v>
      </c>
      <c r="D10" s="30">
        <v>102</v>
      </c>
      <c r="E10" s="30">
        <v>125</v>
      </c>
      <c r="F10" s="28">
        <f t="shared" si="0"/>
        <v>-23</v>
      </c>
      <c r="G10" s="30">
        <v>48</v>
      </c>
      <c r="H10" s="30">
        <v>506</v>
      </c>
      <c r="I10" s="30">
        <v>3</v>
      </c>
      <c r="J10" s="28">
        <f t="shared" si="1"/>
        <v>557</v>
      </c>
      <c r="K10" s="30">
        <v>37</v>
      </c>
      <c r="L10" s="30">
        <v>442</v>
      </c>
      <c r="M10" s="30">
        <v>71</v>
      </c>
      <c r="N10" s="28">
        <f t="shared" si="2"/>
        <v>550</v>
      </c>
      <c r="O10" s="28">
        <f t="shared" si="3"/>
        <v>7</v>
      </c>
      <c r="P10" s="28">
        <f t="shared" si="4"/>
        <v>-16</v>
      </c>
      <c r="Q10" s="30">
        <v>64</v>
      </c>
      <c r="R10" s="28">
        <f t="shared" si="5"/>
        <v>12700</v>
      </c>
      <c r="S10" s="35">
        <f t="shared" si="6"/>
        <v>8.046702429788578</v>
      </c>
      <c r="T10" s="35">
        <f t="shared" si="7"/>
        <v>9.861154938466393</v>
      </c>
      <c r="U10" s="35">
        <f t="shared" si="8"/>
        <v>0.552224676554118</v>
      </c>
      <c r="V10" s="35">
        <f t="shared" si="9"/>
        <v>5.0489113284947935</v>
      </c>
      <c r="W10" s="35">
        <f t="shared" si="10"/>
        <v>0.8677816345850425</v>
      </c>
      <c r="X10" s="35">
        <f t="shared" si="11"/>
        <v>-5.364468286525718</v>
      </c>
      <c r="Y10" s="35">
        <f t="shared" si="12"/>
        <v>-1.8144525086778163</v>
      </c>
      <c r="Z10" s="35">
        <f t="shared" si="13"/>
        <v>-1.2622278321236984</v>
      </c>
    </row>
    <row r="11" spans="1:26" s="28" customFormat="1" ht="12">
      <c r="A11" s="58">
        <v>50005</v>
      </c>
      <c r="B11" s="28" t="s">
        <v>222</v>
      </c>
      <c r="C11" s="27">
        <v>6382</v>
      </c>
      <c r="D11" s="27">
        <v>42</v>
      </c>
      <c r="E11" s="27">
        <v>76</v>
      </c>
      <c r="F11" s="28">
        <f t="shared" si="0"/>
        <v>-34</v>
      </c>
      <c r="G11" s="27">
        <v>20</v>
      </c>
      <c r="H11" s="27">
        <v>208</v>
      </c>
      <c r="I11" s="27">
        <v>5</v>
      </c>
      <c r="J11" s="28">
        <f t="shared" si="1"/>
        <v>233</v>
      </c>
      <c r="K11" s="27">
        <v>16</v>
      </c>
      <c r="L11" s="27">
        <v>178</v>
      </c>
      <c r="M11" s="27">
        <v>2</v>
      </c>
      <c r="N11" s="28">
        <f t="shared" si="2"/>
        <v>196</v>
      </c>
      <c r="O11" s="28">
        <f t="shared" si="3"/>
        <v>37</v>
      </c>
      <c r="P11" s="28">
        <f t="shared" si="4"/>
        <v>3</v>
      </c>
      <c r="Q11" s="27">
        <v>-22</v>
      </c>
      <c r="R11" s="28">
        <f t="shared" si="5"/>
        <v>6363</v>
      </c>
      <c r="S11" s="35">
        <f t="shared" si="6"/>
        <v>6.590819929384072</v>
      </c>
      <c r="T11" s="35">
        <f t="shared" si="7"/>
        <v>11.926245586504512</v>
      </c>
      <c r="U11" s="35">
        <f t="shared" si="8"/>
        <v>5.806198509219302</v>
      </c>
      <c r="V11" s="35">
        <f t="shared" si="9"/>
        <v>4.707728520988623</v>
      </c>
      <c r="W11" s="35">
        <f t="shared" si="10"/>
        <v>0.6276971361318164</v>
      </c>
      <c r="X11" s="35">
        <f t="shared" si="11"/>
        <v>0.47077285209886227</v>
      </c>
      <c r="Y11" s="35">
        <f t="shared" si="12"/>
        <v>-5.335425657120439</v>
      </c>
      <c r="Z11" s="35">
        <f t="shared" si="13"/>
        <v>0.47077285209886227</v>
      </c>
    </row>
    <row r="12" spans="1:26" s="28" customFormat="1" ht="12">
      <c r="A12" s="58">
        <v>50006</v>
      </c>
      <c r="B12" s="28" t="s">
        <v>223</v>
      </c>
      <c r="C12" s="30">
        <v>1069</v>
      </c>
      <c r="D12" s="30">
        <v>4</v>
      </c>
      <c r="E12" s="30">
        <v>8</v>
      </c>
      <c r="F12" s="28">
        <f t="shared" si="0"/>
        <v>-4</v>
      </c>
      <c r="G12" s="30">
        <v>2</v>
      </c>
      <c r="H12" s="30">
        <v>32</v>
      </c>
      <c r="I12" s="30">
        <v>0</v>
      </c>
      <c r="J12" s="28">
        <f t="shared" si="1"/>
        <v>34</v>
      </c>
      <c r="K12" s="30">
        <v>0</v>
      </c>
      <c r="L12" s="30">
        <v>30</v>
      </c>
      <c r="M12" s="30">
        <v>0</v>
      </c>
      <c r="N12" s="28">
        <f t="shared" si="2"/>
        <v>30</v>
      </c>
      <c r="O12" s="28">
        <f t="shared" si="3"/>
        <v>4</v>
      </c>
      <c r="P12" s="28">
        <f t="shared" si="4"/>
        <v>0</v>
      </c>
      <c r="Q12" s="30">
        <v>-16</v>
      </c>
      <c r="R12" s="28">
        <f t="shared" si="5"/>
        <v>1053</v>
      </c>
      <c r="S12" s="35">
        <f t="shared" si="6"/>
        <v>3.770028275212064</v>
      </c>
      <c r="T12" s="35">
        <f t="shared" si="7"/>
        <v>7.540056550424128</v>
      </c>
      <c r="U12" s="35">
        <f t="shared" si="8"/>
        <v>3.770028275212064</v>
      </c>
      <c r="V12" s="35">
        <f t="shared" si="9"/>
        <v>1.885014137606032</v>
      </c>
      <c r="W12" s="35">
        <f t="shared" si="10"/>
        <v>1.885014137606032</v>
      </c>
      <c r="X12" s="35">
        <f t="shared" si="11"/>
        <v>0</v>
      </c>
      <c r="Y12" s="35">
        <f t="shared" si="12"/>
        <v>-3.770028275212064</v>
      </c>
      <c r="Z12" s="35">
        <f t="shared" si="13"/>
        <v>0</v>
      </c>
    </row>
    <row r="13" spans="1:26" s="28" customFormat="1" ht="12">
      <c r="A13" s="58">
        <v>50040</v>
      </c>
      <c r="B13" s="28" t="s">
        <v>224</v>
      </c>
      <c r="C13" s="27">
        <v>12363</v>
      </c>
      <c r="D13" s="27">
        <v>75</v>
      </c>
      <c r="E13" s="27">
        <v>169</v>
      </c>
      <c r="F13" s="28">
        <f t="shared" si="0"/>
        <v>-94</v>
      </c>
      <c r="G13" s="27">
        <v>49</v>
      </c>
      <c r="H13" s="27">
        <v>399</v>
      </c>
      <c r="I13" s="27">
        <v>11</v>
      </c>
      <c r="J13" s="28">
        <f t="shared" si="1"/>
        <v>459</v>
      </c>
      <c r="K13" s="27">
        <v>28</v>
      </c>
      <c r="L13" s="27">
        <v>366</v>
      </c>
      <c r="M13" s="27">
        <v>3</v>
      </c>
      <c r="N13" s="28">
        <f t="shared" si="2"/>
        <v>397</v>
      </c>
      <c r="O13" s="28">
        <f t="shared" si="3"/>
        <v>62</v>
      </c>
      <c r="P13" s="28">
        <f t="shared" si="4"/>
        <v>-32</v>
      </c>
      <c r="Q13" s="27">
        <v>-197</v>
      </c>
      <c r="R13" s="28">
        <f t="shared" si="5"/>
        <v>12134</v>
      </c>
      <c r="S13" s="35">
        <f t="shared" si="6"/>
        <v>6.123198759031719</v>
      </c>
      <c r="T13" s="35">
        <f t="shared" si="7"/>
        <v>13.797607870351472</v>
      </c>
      <c r="U13" s="35">
        <f t="shared" si="8"/>
        <v>5.06184430746622</v>
      </c>
      <c r="V13" s="35">
        <f t="shared" si="9"/>
        <v>2.6942074539739562</v>
      </c>
      <c r="W13" s="35">
        <f t="shared" si="10"/>
        <v>1.714495652528881</v>
      </c>
      <c r="X13" s="35">
        <f t="shared" si="11"/>
        <v>0.6531412009633832</v>
      </c>
      <c r="Y13" s="35">
        <f t="shared" si="12"/>
        <v>-7.674409111319754</v>
      </c>
      <c r="Z13" s="35">
        <f t="shared" si="13"/>
        <v>-2.612564803853533</v>
      </c>
    </row>
    <row r="14" spans="1:26" s="28" customFormat="1" ht="12">
      <c r="A14" s="58">
        <v>50008</v>
      </c>
      <c r="B14" s="28" t="s">
        <v>225</v>
      </c>
      <c r="C14" s="30">
        <v>44765</v>
      </c>
      <c r="D14" s="30">
        <v>301</v>
      </c>
      <c r="E14" s="30">
        <v>524</v>
      </c>
      <c r="F14" s="28">
        <f t="shared" si="0"/>
        <v>-223</v>
      </c>
      <c r="G14" s="30">
        <v>137</v>
      </c>
      <c r="H14" s="30">
        <v>1327</v>
      </c>
      <c r="I14" s="30">
        <v>13</v>
      </c>
      <c r="J14" s="28">
        <f t="shared" si="1"/>
        <v>1477</v>
      </c>
      <c r="K14" s="30">
        <v>44</v>
      </c>
      <c r="L14" s="30">
        <v>1176</v>
      </c>
      <c r="M14" s="30">
        <v>193</v>
      </c>
      <c r="N14" s="28">
        <f t="shared" si="2"/>
        <v>1413</v>
      </c>
      <c r="O14" s="28">
        <f t="shared" si="3"/>
        <v>64</v>
      </c>
      <c r="P14" s="28">
        <f t="shared" si="4"/>
        <v>-159</v>
      </c>
      <c r="Q14" s="30">
        <v>399</v>
      </c>
      <c r="R14" s="28">
        <f t="shared" si="5"/>
        <v>45005</v>
      </c>
      <c r="S14" s="35">
        <f t="shared" si="6"/>
        <v>6.706026512197839</v>
      </c>
      <c r="T14" s="35">
        <f t="shared" si="7"/>
        <v>11.674278712264675</v>
      </c>
      <c r="U14" s="35">
        <f t="shared" si="8"/>
        <v>1.4258661022613346</v>
      </c>
      <c r="V14" s="35">
        <f t="shared" si="9"/>
        <v>3.364152835022836</v>
      </c>
      <c r="W14" s="35">
        <f t="shared" si="10"/>
        <v>2.071961679848502</v>
      </c>
      <c r="X14" s="35">
        <f t="shared" si="11"/>
        <v>-4.010248412610004</v>
      </c>
      <c r="Y14" s="35">
        <f t="shared" si="12"/>
        <v>-4.968252200066837</v>
      </c>
      <c r="Z14" s="35">
        <f t="shared" si="13"/>
        <v>-3.5423860978055033</v>
      </c>
    </row>
    <row r="15" spans="1:26" s="28" customFormat="1" ht="12">
      <c r="A15" s="58">
        <v>50009</v>
      </c>
      <c r="B15" s="28" t="s">
        <v>226</v>
      </c>
      <c r="C15" s="27">
        <v>13258</v>
      </c>
      <c r="D15" s="27">
        <v>87</v>
      </c>
      <c r="E15" s="27">
        <v>142</v>
      </c>
      <c r="F15" s="28">
        <f t="shared" si="0"/>
        <v>-55</v>
      </c>
      <c r="G15" s="27">
        <v>92</v>
      </c>
      <c r="H15" s="27">
        <v>472</v>
      </c>
      <c r="I15" s="27">
        <v>17</v>
      </c>
      <c r="J15" s="28">
        <f t="shared" si="1"/>
        <v>581</v>
      </c>
      <c r="K15" s="27">
        <v>10</v>
      </c>
      <c r="L15" s="27">
        <v>466</v>
      </c>
      <c r="M15" s="27">
        <v>60</v>
      </c>
      <c r="N15" s="28">
        <f t="shared" si="2"/>
        <v>536</v>
      </c>
      <c r="O15" s="28">
        <f t="shared" si="3"/>
        <v>45</v>
      </c>
      <c r="P15" s="28">
        <f t="shared" si="4"/>
        <v>-10</v>
      </c>
      <c r="Q15" s="27">
        <v>171</v>
      </c>
      <c r="R15" s="28">
        <f t="shared" si="5"/>
        <v>13419</v>
      </c>
      <c r="S15" s="35">
        <f t="shared" si="6"/>
        <v>6.522472541890018</v>
      </c>
      <c r="T15" s="35">
        <f t="shared" si="7"/>
        <v>10.645874723544626</v>
      </c>
      <c r="U15" s="35">
        <f t="shared" si="8"/>
        <v>3.373692694081044</v>
      </c>
      <c r="V15" s="35">
        <f t="shared" si="9"/>
        <v>0.4498256925441392</v>
      </c>
      <c r="W15" s="35">
        <f t="shared" si="10"/>
        <v>6.1476177981032345</v>
      </c>
      <c r="X15" s="35">
        <f t="shared" si="11"/>
        <v>-3.2237507965663306</v>
      </c>
      <c r="Y15" s="35">
        <f t="shared" si="12"/>
        <v>-4.123402181654609</v>
      </c>
      <c r="Z15" s="35">
        <f t="shared" si="13"/>
        <v>-0.7497094875735653</v>
      </c>
    </row>
    <row r="16" spans="1:26" s="28" customFormat="1" ht="12">
      <c r="A16" s="58">
        <v>50010</v>
      </c>
      <c r="B16" s="28" t="s">
        <v>227</v>
      </c>
      <c r="C16" s="30">
        <v>1898</v>
      </c>
      <c r="D16" s="30">
        <v>7</v>
      </c>
      <c r="E16" s="30">
        <v>26</v>
      </c>
      <c r="F16" s="28">
        <f t="shared" si="0"/>
        <v>-19</v>
      </c>
      <c r="G16" s="30">
        <v>20</v>
      </c>
      <c r="H16" s="30">
        <v>63</v>
      </c>
      <c r="I16" s="30">
        <v>1</v>
      </c>
      <c r="J16" s="28">
        <f t="shared" si="1"/>
        <v>84</v>
      </c>
      <c r="K16" s="30">
        <v>6</v>
      </c>
      <c r="L16" s="30">
        <v>75</v>
      </c>
      <c r="M16" s="30">
        <v>6</v>
      </c>
      <c r="N16" s="28">
        <f t="shared" si="2"/>
        <v>87</v>
      </c>
      <c r="O16" s="28">
        <f t="shared" si="3"/>
        <v>-3</v>
      </c>
      <c r="P16" s="28">
        <f t="shared" si="4"/>
        <v>-22</v>
      </c>
      <c r="Q16" s="30">
        <v>1</v>
      </c>
      <c r="R16" s="28">
        <f t="shared" si="5"/>
        <v>1877</v>
      </c>
      <c r="S16" s="35">
        <f t="shared" si="6"/>
        <v>3.7086092715231787</v>
      </c>
      <c r="T16" s="35">
        <f t="shared" si="7"/>
        <v>13.774834437086092</v>
      </c>
      <c r="U16" s="35">
        <f t="shared" si="8"/>
        <v>-1.5894039735099337</v>
      </c>
      <c r="V16" s="35">
        <f t="shared" si="9"/>
        <v>-6.357615894039735</v>
      </c>
      <c r="W16" s="35">
        <f t="shared" si="10"/>
        <v>7.417218543046357</v>
      </c>
      <c r="X16" s="35">
        <f t="shared" si="11"/>
        <v>-2.6490066225165565</v>
      </c>
      <c r="Y16" s="35">
        <f t="shared" si="12"/>
        <v>-10.066225165562914</v>
      </c>
      <c r="Z16" s="35">
        <f t="shared" si="13"/>
        <v>-11.655629139072847</v>
      </c>
    </row>
    <row r="17" spans="1:26" s="28" customFormat="1" ht="12">
      <c r="A17" s="58">
        <v>50011</v>
      </c>
      <c r="B17" s="28" t="s">
        <v>228</v>
      </c>
      <c r="C17" s="27">
        <v>2154</v>
      </c>
      <c r="D17" s="27">
        <v>12</v>
      </c>
      <c r="E17" s="27">
        <v>32</v>
      </c>
      <c r="F17" s="28">
        <f t="shared" si="0"/>
        <v>-20</v>
      </c>
      <c r="G17" s="27">
        <v>13</v>
      </c>
      <c r="H17" s="27">
        <v>38</v>
      </c>
      <c r="I17" s="27">
        <v>0</v>
      </c>
      <c r="J17" s="28">
        <f t="shared" si="1"/>
        <v>51</v>
      </c>
      <c r="K17" s="27">
        <v>7</v>
      </c>
      <c r="L17" s="27">
        <v>52</v>
      </c>
      <c r="M17" s="27">
        <v>1</v>
      </c>
      <c r="N17" s="28">
        <f t="shared" si="2"/>
        <v>60</v>
      </c>
      <c r="O17" s="28">
        <f t="shared" si="3"/>
        <v>-9</v>
      </c>
      <c r="P17" s="28">
        <f t="shared" si="4"/>
        <v>-29</v>
      </c>
      <c r="Q17" s="27">
        <v>-4</v>
      </c>
      <c r="R17" s="28">
        <f t="shared" si="5"/>
        <v>2121</v>
      </c>
      <c r="S17" s="35">
        <f t="shared" si="6"/>
        <v>5.614035087719298</v>
      </c>
      <c r="T17" s="35">
        <f t="shared" si="7"/>
        <v>14.97076023391813</v>
      </c>
      <c r="U17" s="35">
        <f t="shared" si="8"/>
        <v>-4.2105263157894735</v>
      </c>
      <c r="V17" s="35">
        <f t="shared" si="9"/>
        <v>-6.549707602339181</v>
      </c>
      <c r="W17" s="35">
        <f t="shared" si="10"/>
        <v>2.807017543859649</v>
      </c>
      <c r="X17" s="35">
        <f t="shared" si="11"/>
        <v>-0.46783625730994155</v>
      </c>
      <c r="Y17" s="35">
        <f t="shared" si="12"/>
        <v>-9.35672514619883</v>
      </c>
      <c r="Z17" s="35">
        <f t="shared" si="13"/>
        <v>-13.567251461988304</v>
      </c>
    </row>
    <row r="18" spans="1:26" s="28" customFormat="1" ht="12">
      <c r="A18" s="58">
        <v>50012</v>
      </c>
      <c r="B18" s="28" t="s">
        <v>229</v>
      </c>
      <c r="C18" s="30">
        <v>1333</v>
      </c>
      <c r="D18" s="30">
        <v>7</v>
      </c>
      <c r="E18" s="30">
        <v>12</v>
      </c>
      <c r="F18" s="28">
        <f t="shared" si="0"/>
        <v>-5</v>
      </c>
      <c r="G18" s="30">
        <v>8</v>
      </c>
      <c r="H18" s="30">
        <v>41</v>
      </c>
      <c r="I18" s="30">
        <v>0</v>
      </c>
      <c r="J18" s="28">
        <f t="shared" si="1"/>
        <v>49</v>
      </c>
      <c r="K18" s="30">
        <v>1</v>
      </c>
      <c r="L18" s="30">
        <v>31</v>
      </c>
      <c r="M18" s="30">
        <v>8</v>
      </c>
      <c r="N18" s="28">
        <f t="shared" si="2"/>
        <v>40</v>
      </c>
      <c r="O18" s="28">
        <f t="shared" si="3"/>
        <v>9</v>
      </c>
      <c r="P18" s="28">
        <f t="shared" si="4"/>
        <v>4</v>
      </c>
      <c r="Q18" s="30">
        <v>-19</v>
      </c>
      <c r="R18" s="28">
        <f t="shared" si="5"/>
        <v>1318</v>
      </c>
      <c r="S18" s="35">
        <f t="shared" si="6"/>
        <v>5.2810260279139944</v>
      </c>
      <c r="T18" s="35">
        <f t="shared" si="7"/>
        <v>9.053187476423991</v>
      </c>
      <c r="U18" s="35">
        <f t="shared" si="8"/>
        <v>6.789890607317994</v>
      </c>
      <c r="V18" s="35">
        <f t="shared" si="9"/>
        <v>7.544322897019992</v>
      </c>
      <c r="W18" s="35">
        <f t="shared" si="10"/>
        <v>5.2810260279139944</v>
      </c>
      <c r="X18" s="35">
        <f t="shared" si="11"/>
        <v>-6.035458317615994</v>
      </c>
      <c r="Y18" s="35">
        <f t="shared" si="12"/>
        <v>-3.772161448509996</v>
      </c>
      <c r="Z18" s="35">
        <f t="shared" si="13"/>
        <v>3.017729158807997</v>
      </c>
    </row>
    <row r="19" spans="1:26" s="28" customFormat="1" ht="12">
      <c r="A19" s="58">
        <v>50041</v>
      </c>
      <c r="B19" s="28" t="s">
        <v>230</v>
      </c>
      <c r="C19" s="27">
        <v>5420</v>
      </c>
      <c r="D19" s="27">
        <v>32</v>
      </c>
      <c r="E19" s="27">
        <v>71</v>
      </c>
      <c r="F19" s="28">
        <f t="shared" si="0"/>
        <v>-39</v>
      </c>
      <c r="G19" s="27">
        <v>21</v>
      </c>
      <c r="H19" s="27">
        <v>162</v>
      </c>
      <c r="I19" s="27">
        <v>3</v>
      </c>
      <c r="J19" s="28">
        <f t="shared" si="1"/>
        <v>186</v>
      </c>
      <c r="K19" s="27">
        <v>9</v>
      </c>
      <c r="L19" s="27">
        <v>157</v>
      </c>
      <c r="M19" s="27">
        <v>7</v>
      </c>
      <c r="N19" s="28">
        <f t="shared" si="2"/>
        <v>173</v>
      </c>
      <c r="O19" s="28">
        <f t="shared" si="3"/>
        <v>13</v>
      </c>
      <c r="P19" s="28">
        <f t="shared" si="4"/>
        <v>-26</v>
      </c>
      <c r="Q19" s="27">
        <v>-1</v>
      </c>
      <c r="R19" s="28">
        <f t="shared" si="5"/>
        <v>5393</v>
      </c>
      <c r="S19" s="35">
        <f t="shared" si="6"/>
        <v>5.918801442707852</v>
      </c>
      <c r="T19" s="35">
        <f t="shared" si="7"/>
        <v>13.132340701008046</v>
      </c>
      <c r="U19" s="35">
        <f t="shared" si="8"/>
        <v>2.4045130861000645</v>
      </c>
      <c r="V19" s="35">
        <f t="shared" si="9"/>
        <v>0.9248127254231018</v>
      </c>
      <c r="W19" s="35">
        <f t="shared" si="10"/>
        <v>2.2195505410154444</v>
      </c>
      <c r="X19" s="35">
        <f t="shared" si="11"/>
        <v>-0.7398501803384815</v>
      </c>
      <c r="Y19" s="35">
        <f t="shared" si="12"/>
        <v>-7.2135392583001945</v>
      </c>
      <c r="Z19" s="35">
        <f t="shared" si="13"/>
        <v>-4.809026172200129</v>
      </c>
    </row>
    <row r="20" spans="1:26" s="28" customFormat="1" ht="12">
      <c r="A20" s="58">
        <v>50014</v>
      </c>
      <c r="B20" s="28" t="s">
        <v>231</v>
      </c>
      <c r="C20" s="30">
        <v>3615</v>
      </c>
      <c r="D20" s="30">
        <v>26</v>
      </c>
      <c r="E20" s="30">
        <v>46</v>
      </c>
      <c r="F20" s="28">
        <f t="shared" si="0"/>
        <v>-20</v>
      </c>
      <c r="G20" s="30">
        <v>41</v>
      </c>
      <c r="H20" s="30">
        <v>169</v>
      </c>
      <c r="I20" s="30">
        <v>8</v>
      </c>
      <c r="J20" s="28">
        <f t="shared" si="1"/>
        <v>218</v>
      </c>
      <c r="K20" s="30">
        <v>14</v>
      </c>
      <c r="L20" s="30">
        <v>127</v>
      </c>
      <c r="M20" s="30">
        <v>15</v>
      </c>
      <c r="N20" s="28">
        <f t="shared" si="2"/>
        <v>156</v>
      </c>
      <c r="O20" s="28">
        <f t="shared" si="3"/>
        <v>62</v>
      </c>
      <c r="P20" s="28">
        <f t="shared" si="4"/>
        <v>42</v>
      </c>
      <c r="Q20" s="30">
        <v>-10</v>
      </c>
      <c r="R20" s="28">
        <f t="shared" si="5"/>
        <v>3647</v>
      </c>
      <c r="S20" s="35">
        <f t="shared" si="6"/>
        <v>7.160561828697329</v>
      </c>
      <c r="T20" s="35">
        <f t="shared" si="7"/>
        <v>12.668686312310658</v>
      </c>
      <c r="U20" s="35">
        <f t="shared" si="8"/>
        <v>17.07518589920132</v>
      </c>
      <c r="V20" s="35">
        <f t="shared" si="9"/>
        <v>11.567061415587993</v>
      </c>
      <c r="W20" s="35">
        <f t="shared" si="10"/>
        <v>7.435968052877994</v>
      </c>
      <c r="X20" s="35">
        <f t="shared" si="11"/>
        <v>-1.9278435692646654</v>
      </c>
      <c r="Y20" s="35">
        <f t="shared" si="12"/>
        <v>-5.508124483613329</v>
      </c>
      <c r="Z20" s="35">
        <f t="shared" si="13"/>
        <v>11.567061415587993</v>
      </c>
    </row>
    <row r="21" spans="1:26" s="28" customFormat="1" ht="12">
      <c r="A21" s="58">
        <v>50015</v>
      </c>
      <c r="B21" s="28" t="s">
        <v>232</v>
      </c>
      <c r="C21" s="27">
        <v>1197</v>
      </c>
      <c r="D21" s="27">
        <v>8</v>
      </c>
      <c r="E21" s="27">
        <v>19</v>
      </c>
      <c r="F21" s="28">
        <f t="shared" si="0"/>
        <v>-11</v>
      </c>
      <c r="G21" s="27">
        <v>8</v>
      </c>
      <c r="H21" s="27">
        <v>42</v>
      </c>
      <c r="I21" s="27">
        <v>0</v>
      </c>
      <c r="J21" s="28">
        <f t="shared" si="1"/>
        <v>50</v>
      </c>
      <c r="K21" s="27">
        <v>3</v>
      </c>
      <c r="L21" s="27">
        <v>56</v>
      </c>
      <c r="M21" s="27">
        <v>0</v>
      </c>
      <c r="N21" s="28">
        <f t="shared" si="2"/>
        <v>59</v>
      </c>
      <c r="O21" s="28">
        <f t="shared" si="3"/>
        <v>-9</v>
      </c>
      <c r="P21" s="28">
        <f t="shared" si="4"/>
        <v>-20</v>
      </c>
      <c r="Q21" s="27">
        <v>-9</v>
      </c>
      <c r="R21" s="28">
        <f t="shared" si="5"/>
        <v>1168</v>
      </c>
      <c r="S21" s="35">
        <f t="shared" si="6"/>
        <v>6.765327695560253</v>
      </c>
      <c r="T21" s="35">
        <f t="shared" si="7"/>
        <v>16.067653276955603</v>
      </c>
      <c r="U21" s="35">
        <f t="shared" si="8"/>
        <v>-7.6109936575052854</v>
      </c>
      <c r="V21" s="35">
        <f t="shared" si="9"/>
        <v>-11.839323467230445</v>
      </c>
      <c r="W21" s="35">
        <f t="shared" si="10"/>
        <v>4.2283298097251585</v>
      </c>
      <c r="X21" s="35">
        <f t="shared" si="11"/>
        <v>0</v>
      </c>
      <c r="Y21" s="35">
        <f t="shared" si="12"/>
        <v>-9.30232558139535</v>
      </c>
      <c r="Z21" s="35">
        <f t="shared" si="13"/>
        <v>-16.913319238900634</v>
      </c>
    </row>
    <row r="22" spans="1:26" s="28" customFormat="1" ht="12">
      <c r="A22" s="58">
        <v>50016</v>
      </c>
      <c r="B22" s="28" t="s">
        <v>233</v>
      </c>
      <c r="C22" s="30">
        <v>1300</v>
      </c>
      <c r="D22" s="30">
        <v>9</v>
      </c>
      <c r="E22" s="30">
        <v>21</v>
      </c>
      <c r="F22" s="28">
        <f t="shared" si="0"/>
        <v>-12</v>
      </c>
      <c r="G22" s="30">
        <v>5</v>
      </c>
      <c r="H22" s="30">
        <v>13</v>
      </c>
      <c r="I22" s="30">
        <v>1</v>
      </c>
      <c r="J22" s="28">
        <f t="shared" si="1"/>
        <v>19</v>
      </c>
      <c r="K22" s="30">
        <v>8</v>
      </c>
      <c r="L22" s="30">
        <v>28</v>
      </c>
      <c r="M22" s="30">
        <v>0</v>
      </c>
      <c r="N22" s="28">
        <f t="shared" si="2"/>
        <v>36</v>
      </c>
      <c r="O22" s="28">
        <f t="shared" si="3"/>
        <v>-17</v>
      </c>
      <c r="P22" s="28">
        <f t="shared" si="4"/>
        <v>-29</v>
      </c>
      <c r="Q22" s="30">
        <v>1</v>
      </c>
      <c r="R22" s="28">
        <f t="shared" si="5"/>
        <v>1272</v>
      </c>
      <c r="S22" s="35">
        <f t="shared" si="6"/>
        <v>6.998444790046656</v>
      </c>
      <c r="T22" s="35">
        <f t="shared" si="7"/>
        <v>16.329704510108865</v>
      </c>
      <c r="U22" s="35">
        <f t="shared" si="8"/>
        <v>-13.219284603421462</v>
      </c>
      <c r="V22" s="35">
        <f t="shared" si="9"/>
        <v>-11.66407465007776</v>
      </c>
      <c r="W22" s="35">
        <f t="shared" si="10"/>
        <v>-2.3328149300155525</v>
      </c>
      <c r="X22" s="35">
        <f t="shared" si="11"/>
        <v>0.7776049766718507</v>
      </c>
      <c r="Y22" s="35">
        <f t="shared" si="12"/>
        <v>-9.33125972006221</v>
      </c>
      <c r="Z22" s="35">
        <f t="shared" si="13"/>
        <v>-22.55054432348367</v>
      </c>
    </row>
    <row r="23" spans="1:26" s="28" customFormat="1" ht="12">
      <c r="A23" s="58">
        <v>50019</v>
      </c>
      <c r="B23" s="28" t="s">
        <v>234</v>
      </c>
      <c r="C23" s="27">
        <v>1661</v>
      </c>
      <c r="D23" s="27">
        <v>9</v>
      </c>
      <c r="E23" s="27">
        <v>23</v>
      </c>
      <c r="F23" s="28">
        <f t="shared" si="0"/>
        <v>-14</v>
      </c>
      <c r="G23" s="27">
        <v>25</v>
      </c>
      <c r="H23" s="27">
        <v>63</v>
      </c>
      <c r="I23" s="27">
        <v>2</v>
      </c>
      <c r="J23" s="28">
        <f t="shared" si="1"/>
        <v>90</v>
      </c>
      <c r="K23" s="27">
        <v>9</v>
      </c>
      <c r="L23" s="27">
        <v>30</v>
      </c>
      <c r="M23" s="27">
        <v>0</v>
      </c>
      <c r="N23" s="28">
        <f t="shared" si="2"/>
        <v>39</v>
      </c>
      <c r="O23" s="28">
        <f t="shared" si="3"/>
        <v>51</v>
      </c>
      <c r="P23" s="28">
        <f t="shared" si="4"/>
        <v>37</v>
      </c>
      <c r="Q23" s="27">
        <v>-15</v>
      </c>
      <c r="R23" s="28">
        <f t="shared" si="5"/>
        <v>1683</v>
      </c>
      <c r="S23" s="35">
        <f t="shared" si="6"/>
        <v>5.382775119617225</v>
      </c>
      <c r="T23" s="35">
        <f t="shared" si="7"/>
        <v>13.75598086124402</v>
      </c>
      <c r="U23" s="35">
        <f t="shared" si="8"/>
        <v>30.502392344497608</v>
      </c>
      <c r="V23" s="35">
        <f t="shared" si="9"/>
        <v>19.736842105263158</v>
      </c>
      <c r="W23" s="35">
        <f t="shared" si="10"/>
        <v>9.569377990430622</v>
      </c>
      <c r="X23" s="35">
        <f t="shared" si="11"/>
        <v>1.1961722488038278</v>
      </c>
      <c r="Y23" s="35">
        <f t="shared" si="12"/>
        <v>-8.373205741626794</v>
      </c>
      <c r="Z23" s="35">
        <f t="shared" si="13"/>
        <v>22.129186602870814</v>
      </c>
    </row>
    <row r="24" spans="1:26" s="28" customFormat="1" ht="12">
      <c r="A24" s="58">
        <v>50020</v>
      </c>
      <c r="B24" s="28" t="s">
        <v>235</v>
      </c>
      <c r="C24" s="30">
        <v>2110</v>
      </c>
      <c r="D24" s="30">
        <v>13</v>
      </c>
      <c r="E24" s="30">
        <v>27</v>
      </c>
      <c r="F24" s="28">
        <f t="shared" si="0"/>
        <v>-14</v>
      </c>
      <c r="G24" s="30">
        <v>8</v>
      </c>
      <c r="H24" s="30">
        <v>121</v>
      </c>
      <c r="I24" s="30">
        <v>0</v>
      </c>
      <c r="J24" s="28">
        <f t="shared" si="1"/>
        <v>129</v>
      </c>
      <c r="K24" s="30">
        <v>8</v>
      </c>
      <c r="L24" s="30">
        <v>103</v>
      </c>
      <c r="M24" s="30">
        <v>2</v>
      </c>
      <c r="N24" s="28">
        <f t="shared" si="2"/>
        <v>113</v>
      </c>
      <c r="O24" s="28">
        <f t="shared" si="3"/>
        <v>16</v>
      </c>
      <c r="P24" s="28">
        <f t="shared" si="4"/>
        <v>2</v>
      </c>
      <c r="Q24" s="30">
        <v>22</v>
      </c>
      <c r="R24" s="28">
        <f t="shared" si="5"/>
        <v>2134</v>
      </c>
      <c r="S24" s="35">
        <f t="shared" si="6"/>
        <v>6.126295947219604</v>
      </c>
      <c r="T24" s="35">
        <f t="shared" si="7"/>
        <v>12.723845428840715</v>
      </c>
      <c r="U24" s="35">
        <f t="shared" si="8"/>
        <v>7.540056550424128</v>
      </c>
      <c r="V24" s="35">
        <f t="shared" si="9"/>
        <v>8.482563619227143</v>
      </c>
      <c r="W24" s="35">
        <f t="shared" si="10"/>
        <v>0</v>
      </c>
      <c r="X24" s="35">
        <f t="shared" si="11"/>
        <v>-0.942507068803016</v>
      </c>
      <c r="Y24" s="35">
        <f t="shared" si="12"/>
        <v>-6.597549481621112</v>
      </c>
      <c r="Z24" s="35">
        <f t="shared" si="13"/>
        <v>0.942507068803016</v>
      </c>
    </row>
    <row r="25" spans="1:26" s="28" customFormat="1" ht="12">
      <c r="A25" s="58">
        <v>50021</v>
      </c>
      <c r="B25" s="28" t="s">
        <v>236</v>
      </c>
      <c r="C25" s="27">
        <v>762</v>
      </c>
      <c r="D25" s="27">
        <v>4</v>
      </c>
      <c r="E25" s="27">
        <v>11</v>
      </c>
      <c r="F25" s="28">
        <f t="shared" si="0"/>
        <v>-7</v>
      </c>
      <c r="G25" s="27">
        <v>3</v>
      </c>
      <c r="H25" s="27">
        <v>25</v>
      </c>
      <c r="I25" s="27">
        <v>0</v>
      </c>
      <c r="J25" s="28">
        <f t="shared" si="1"/>
        <v>28</v>
      </c>
      <c r="K25" s="27">
        <v>2</v>
      </c>
      <c r="L25" s="27">
        <v>38</v>
      </c>
      <c r="M25" s="27">
        <v>0</v>
      </c>
      <c r="N25" s="28">
        <f t="shared" si="2"/>
        <v>40</v>
      </c>
      <c r="O25" s="28">
        <f t="shared" si="3"/>
        <v>-12</v>
      </c>
      <c r="P25" s="28">
        <f t="shared" si="4"/>
        <v>-19</v>
      </c>
      <c r="Q25" s="27">
        <v>4</v>
      </c>
      <c r="R25" s="28">
        <f t="shared" si="5"/>
        <v>747</v>
      </c>
      <c r="S25" s="35">
        <f t="shared" si="6"/>
        <v>5.301524188204109</v>
      </c>
      <c r="T25" s="35">
        <f t="shared" si="7"/>
        <v>14.5791915175613</v>
      </c>
      <c r="U25" s="35">
        <f t="shared" si="8"/>
        <v>-15.904572564612325</v>
      </c>
      <c r="V25" s="35">
        <f t="shared" si="9"/>
        <v>-17.229953611663355</v>
      </c>
      <c r="W25" s="35">
        <f t="shared" si="10"/>
        <v>1.3253810470510272</v>
      </c>
      <c r="X25" s="35">
        <f t="shared" si="11"/>
        <v>0</v>
      </c>
      <c r="Y25" s="35">
        <f t="shared" si="12"/>
        <v>-9.277667329357191</v>
      </c>
      <c r="Z25" s="35">
        <f t="shared" si="13"/>
        <v>-25.182239893969516</v>
      </c>
    </row>
    <row r="26" spans="1:26" s="28" customFormat="1" ht="12">
      <c r="A26" s="58">
        <v>50022</v>
      </c>
      <c r="B26" s="28" t="s">
        <v>237</v>
      </c>
      <c r="C26" s="30">
        <v>11130</v>
      </c>
      <c r="D26" s="30">
        <v>75</v>
      </c>
      <c r="E26" s="30">
        <v>135</v>
      </c>
      <c r="F26" s="28">
        <f t="shared" si="0"/>
        <v>-60</v>
      </c>
      <c r="G26" s="30">
        <v>33</v>
      </c>
      <c r="H26" s="30">
        <v>312</v>
      </c>
      <c r="I26" s="30">
        <v>2</v>
      </c>
      <c r="J26" s="28">
        <f t="shared" si="1"/>
        <v>347</v>
      </c>
      <c r="K26" s="30">
        <v>17</v>
      </c>
      <c r="L26" s="30">
        <v>371</v>
      </c>
      <c r="M26" s="30">
        <v>11</v>
      </c>
      <c r="N26" s="28">
        <f t="shared" si="2"/>
        <v>399</v>
      </c>
      <c r="O26" s="28">
        <f t="shared" si="3"/>
        <v>-52</v>
      </c>
      <c r="P26" s="28">
        <f t="shared" si="4"/>
        <v>-112</v>
      </c>
      <c r="Q26" s="30">
        <v>42</v>
      </c>
      <c r="R26" s="28">
        <f t="shared" si="5"/>
        <v>11060</v>
      </c>
      <c r="S26" s="35">
        <f t="shared" si="6"/>
        <v>6.7598017124831005</v>
      </c>
      <c r="T26" s="35">
        <f t="shared" si="7"/>
        <v>12.16764308246958</v>
      </c>
      <c r="U26" s="35">
        <f t="shared" si="8"/>
        <v>-4.686795853988284</v>
      </c>
      <c r="V26" s="35">
        <f t="shared" si="9"/>
        <v>-5.317710680486706</v>
      </c>
      <c r="W26" s="35">
        <f t="shared" si="10"/>
        <v>1.4420910319963949</v>
      </c>
      <c r="X26" s="35">
        <f t="shared" si="11"/>
        <v>-0.8111762054979721</v>
      </c>
      <c r="Y26" s="35">
        <f t="shared" si="12"/>
        <v>-5.407841369986481</v>
      </c>
      <c r="Z26" s="35">
        <f t="shared" si="13"/>
        <v>-10.094637223974765</v>
      </c>
    </row>
    <row r="27" spans="1:26" s="28" customFormat="1" ht="12">
      <c r="A27" s="58">
        <v>50023</v>
      </c>
      <c r="B27" s="28" t="s">
        <v>238</v>
      </c>
      <c r="C27" s="27">
        <v>620</v>
      </c>
      <c r="D27" s="27">
        <v>1</v>
      </c>
      <c r="E27" s="27">
        <v>8</v>
      </c>
      <c r="F27" s="28">
        <f t="shared" si="0"/>
        <v>-7</v>
      </c>
      <c r="G27" s="27">
        <v>7</v>
      </c>
      <c r="H27" s="27">
        <v>17</v>
      </c>
      <c r="I27" s="27">
        <v>1</v>
      </c>
      <c r="J27" s="28">
        <f t="shared" si="1"/>
        <v>25</v>
      </c>
      <c r="K27" s="27">
        <v>0</v>
      </c>
      <c r="L27" s="27">
        <v>8</v>
      </c>
      <c r="M27" s="27">
        <v>0</v>
      </c>
      <c r="N27" s="28">
        <f t="shared" si="2"/>
        <v>8</v>
      </c>
      <c r="O27" s="28">
        <f t="shared" si="3"/>
        <v>17</v>
      </c>
      <c r="P27" s="28">
        <f t="shared" si="4"/>
        <v>10</v>
      </c>
      <c r="Q27" s="27">
        <v>-1</v>
      </c>
      <c r="R27" s="28">
        <f t="shared" si="5"/>
        <v>629</v>
      </c>
      <c r="S27" s="35">
        <f t="shared" si="6"/>
        <v>1.6012810248198557</v>
      </c>
      <c r="T27" s="35">
        <f t="shared" si="7"/>
        <v>12.810248198558845</v>
      </c>
      <c r="U27" s="35">
        <f t="shared" si="8"/>
        <v>27.22177742193755</v>
      </c>
      <c r="V27" s="35">
        <f t="shared" si="9"/>
        <v>14.411529223378704</v>
      </c>
      <c r="W27" s="35">
        <f t="shared" si="10"/>
        <v>11.20896717373899</v>
      </c>
      <c r="X27" s="35">
        <f t="shared" si="11"/>
        <v>1.6012810248198557</v>
      </c>
      <c r="Y27" s="35">
        <f t="shared" si="12"/>
        <v>-11.20896717373899</v>
      </c>
      <c r="Z27" s="35">
        <f t="shared" si="13"/>
        <v>16.01281024819856</v>
      </c>
    </row>
    <row r="28" spans="1:26" s="28" customFormat="1" ht="12">
      <c r="A28" s="58">
        <v>50024</v>
      </c>
      <c r="B28" s="28" t="s">
        <v>239</v>
      </c>
      <c r="C28" s="30">
        <v>4565</v>
      </c>
      <c r="D28" s="30">
        <v>36</v>
      </c>
      <c r="E28" s="30">
        <v>72</v>
      </c>
      <c r="F28" s="28">
        <f t="shared" si="0"/>
        <v>-36</v>
      </c>
      <c r="G28" s="30">
        <v>10</v>
      </c>
      <c r="H28" s="30">
        <v>142</v>
      </c>
      <c r="I28" s="30">
        <v>2</v>
      </c>
      <c r="J28" s="28">
        <f t="shared" si="1"/>
        <v>154</v>
      </c>
      <c r="K28" s="30">
        <v>7</v>
      </c>
      <c r="L28" s="30">
        <v>126</v>
      </c>
      <c r="M28" s="30">
        <v>0</v>
      </c>
      <c r="N28" s="28">
        <f t="shared" si="2"/>
        <v>133</v>
      </c>
      <c r="O28" s="28">
        <f t="shared" si="3"/>
        <v>21</v>
      </c>
      <c r="P28" s="28">
        <f t="shared" si="4"/>
        <v>-15</v>
      </c>
      <c r="Q28" s="30">
        <v>-31</v>
      </c>
      <c r="R28" s="28">
        <f t="shared" si="5"/>
        <v>4519</v>
      </c>
      <c r="S28" s="35">
        <f t="shared" si="6"/>
        <v>7.926023778071334</v>
      </c>
      <c r="T28" s="35">
        <f t="shared" si="7"/>
        <v>15.852047556142669</v>
      </c>
      <c r="U28" s="35">
        <f t="shared" si="8"/>
        <v>4.623513870541612</v>
      </c>
      <c r="V28" s="35">
        <f t="shared" si="9"/>
        <v>3.522677234698371</v>
      </c>
      <c r="W28" s="35">
        <f t="shared" si="10"/>
        <v>0.6605019815059445</v>
      </c>
      <c r="X28" s="35">
        <f t="shared" si="11"/>
        <v>0.44033465433729635</v>
      </c>
      <c r="Y28" s="35">
        <f t="shared" si="12"/>
        <v>-7.926023778071334</v>
      </c>
      <c r="Z28" s="35">
        <f t="shared" si="13"/>
        <v>-3.3025099075297226</v>
      </c>
    </row>
    <row r="29" spans="1:26" s="28" customFormat="1" ht="12">
      <c r="A29" s="58">
        <v>50025</v>
      </c>
      <c r="B29" s="28" t="s">
        <v>240</v>
      </c>
      <c r="C29" s="27">
        <v>4717</v>
      </c>
      <c r="D29" s="27">
        <v>26</v>
      </c>
      <c r="E29" s="27">
        <v>56</v>
      </c>
      <c r="F29" s="28">
        <f t="shared" si="0"/>
        <v>-30</v>
      </c>
      <c r="G29" s="27">
        <v>14</v>
      </c>
      <c r="H29" s="27">
        <v>96</v>
      </c>
      <c r="I29" s="27">
        <v>0</v>
      </c>
      <c r="J29" s="28">
        <f t="shared" si="1"/>
        <v>110</v>
      </c>
      <c r="K29" s="27">
        <v>16</v>
      </c>
      <c r="L29" s="27">
        <v>130</v>
      </c>
      <c r="M29" s="27">
        <v>2</v>
      </c>
      <c r="N29" s="28">
        <f t="shared" si="2"/>
        <v>148</v>
      </c>
      <c r="O29" s="28">
        <f t="shared" si="3"/>
        <v>-38</v>
      </c>
      <c r="P29" s="28">
        <f t="shared" si="4"/>
        <v>-68</v>
      </c>
      <c r="Q29" s="27">
        <v>0</v>
      </c>
      <c r="R29" s="28">
        <f t="shared" si="5"/>
        <v>4649</v>
      </c>
      <c r="S29" s="35">
        <f t="shared" si="6"/>
        <v>5.551996583386718</v>
      </c>
      <c r="T29" s="35">
        <f t="shared" si="7"/>
        <v>11.958146487294469</v>
      </c>
      <c r="U29" s="35">
        <f t="shared" si="8"/>
        <v>-8.11445654494982</v>
      </c>
      <c r="V29" s="35">
        <f t="shared" si="9"/>
        <v>-7.260303224428784</v>
      </c>
      <c r="W29" s="35">
        <f t="shared" si="10"/>
        <v>-0.42707666026051677</v>
      </c>
      <c r="X29" s="35">
        <f t="shared" si="11"/>
        <v>-0.42707666026051677</v>
      </c>
      <c r="Y29" s="35">
        <f t="shared" si="12"/>
        <v>-6.406149903907751</v>
      </c>
      <c r="Z29" s="35">
        <f t="shared" si="13"/>
        <v>-14.520606448857569</v>
      </c>
    </row>
    <row r="30" spans="1:26" s="28" customFormat="1" ht="12">
      <c r="A30" s="58">
        <v>50026</v>
      </c>
      <c r="B30" s="28" t="s">
        <v>241</v>
      </c>
      <c r="C30" s="30">
        <v>90036</v>
      </c>
      <c r="D30" s="30">
        <v>574</v>
      </c>
      <c r="E30" s="30">
        <v>1214</v>
      </c>
      <c r="F30" s="28">
        <f t="shared" si="0"/>
        <v>-640</v>
      </c>
      <c r="G30" s="30">
        <v>652</v>
      </c>
      <c r="H30" s="30">
        <v>2750</v>
      </c>
      <c r="I30" s="30">
        <v>50</v>
      </c>
      <c r="J30" s="28">
        <f t="shared" si="1"/>
        <v>3452</v>
      </c>
      <c r="K30" s="30">
        <v>302</v>
      </c>
      <c r="L30" s="30">
        <v>2842</v>
      </c>
      <c r="M30" s="30">
        <v>443</v>
      </c>
      <c r="N30" s="28">
        <f t="shared" si="2"/>
        <v>3587</v>
      </c>
      <c r="O30" s="28">
        <f t="shared" si="3"/>
        <v>-135</v>
      </c>
      <c r="P30" s="28">
        <f t="shared" si="4"/>
        <v>-775</v>
      </c>
      <c r="Q30" s="30">
        <v>708</v>
      </c>
      <c r="R30" s="28">
        <f t="shared" si="5"/>
        <v>89969</v>
      </c>
      <c r="S30" s="35">
        <f t="shared" si="6"/>
        <v>6.377600622204938</v>
      </c>
      <c r="T30" s="35">
        <f t="shared" si="7"/>
        <v>13.488514207938668</v>
      </c>
      <c r="U30" s="35">
        <f t="shared" si="8"/>
        <v>-1.4999583344907086</v>
      </c>
      <c r="V30" s="35">
        <f t="shared" si="9"/>
        <v>-1.0221938279492238</v>
      </c>
      <c r="W30" s="35">
        <f t="shared" si="10"/>
        <v>3.8887808671981334</v>
      </c>
      <c r="X30" s="35">
        <f t="shared" si="11"/>
        <v>-4.366545373739618</v>
      </c>
      <c r="Y30" s="35">
        <f t="shared" si="12"/>
        <v>-7.11091358573373</v>
      </c>
      <c r="Z30" s="35">
        <f t="shared" si="13"/>
        <v>-8.610871920224437</v>
      </c>
    </row>
    <row r="31" spans="1:26" s="28" customFormat="1" ht="12">
      <c r="A31" s="58">
        <v>50027</v>
      </c>
      <c r="B31" s="28" t="s">
        <v>242</v>
      </c>
      <c r="C31" s="27">
        <v>5577</v>
      </c>
      <c r="D31" s="27">
        <v>30</v>
      </c>
      <c r="E31" s="27">
        <v>92</v>
      </c>
      <c r="F31" s="28">
        <f t="shared" si="0"/>
        <v>-62</v>
      </c>
      <c r="G31" s="27">
        <v>27</v>
      </c>
      <c r="H31" s="27">
        <v>74</v>
      </c>
      <c r="I31" s="27">
        <v>0</v>
      </c>
      <c r="J31" s="28">
        <f t="shared" si="1"/>
        <v>101</v>
      </c>
      <c r="K31" s="27">
        <v>11</v>
      </c>
      <c r="L31" s="27">
        <v>108</v>
      </c>
      <c r="M31" s="27">
        <v>1</v>
      </c>
      <c r="N31" s="28">
        <f t="shared" si="2"/>
        <v>120</v>
      </c>
      <c r="O31" s="28">
        <f t="shared" si="3"/>
        <v>-19</v>
      </c>
      <c r="P31" s="28">
        <f t="shared" si="4"/>
        <v>-81</v>
      </c>
      <c r="Q31" s="27">
        <v>-23</v>
      </c>
      <c r="R31" s="28">
        <f t="shared" si="5"/>
        <v>5473</v>
      </c>
      <c r="S31" s="35">
        <f t="shared" si="6"/>
        <v>5.4298642533936645</v>
      </c>
      <c r="T31" s="35">
        <f t="shared" si="7"/>
        <v>16.65158371040724</v>
      </c>
      <c r="U31" s="35">
        <f t="shared" si="8"/>
        <v>-3.4389140271493215</v>
      </c>
      <c r="V31" s="35">
        <f t="shared" si="9"/>
        <v>-6.153846153846154</v>
      </c>
      <c r="W31" s="35">
        <f t="shared" si="10"/>
        <v>2.8959276018099547</v>
      </c>
      <c r="X31" s="35">
        <f t="shared" si="11"/>
        <v>-0.18099547511312217</v>
      </c>
      <c r="Y31" s="35">
        <f t="shared" si="12"/>
        <v>-11.221719457013574</v>
      </c>
      <c r="Z31" s="35">
        <f t="shared" si="13"/>
        <v>-14.660633484162897</v>
      </c>
    </row>
    <row r="32" spans="1:26" s="28" customFormat="1" ht="12">
      <c r="A32" s="58">
        <v>50028</v>
      </c>
      <c r="B32" s="28" t="s">
        <v>243</v>
      </c>
      <c r="C32" s="30">
        <v>15489</v>
      </c>
      <c r="D32" s="30">
        <v>106</v>
      </c>
      <c r="E32" s="30">
        <v>163</v>
      </c>
      <c r="F32" s="28">
        <f t="shared" si="0"/>
        <v>-57</v>
      </c>
      <c r="G32" s="30">
        <v>65</v>
      </c>
      <c r="H32" s="30">
        <v>525</v>
      </c>
      <c r="I32" s="30">
        <v>6</v>
      </c>
      <c r="J32" s="28">
        <f t="shared" si="1"/>
        <v>596</v>
      </c>
      <c r="K32" s="30">
        <v>44</v>
      </c>
      <c r="L32" s="30">
        <v>459</v>
      </c>
      <c r="M32" s="30">
        <v>17</v>
      </c>
      <c r="N32" s="28">
        <f t="shared" si="2"/>
        <v>520</v>
      </c>
      <c r="O32" s="28">
        <f t="shared" si="3"/>
        <v>76</v>
      </c>
      <c r="P32" s="28">
        <f t="shared" si="4"/>
        <v>19</v>
      </c>
      <c r="Q32" s="30">
        <v>-42</v>
      </c>
      <c r="R32" s="28">
        <f t="shared" si="5"/>
        <v>15466</v>
      </c>
      <c r="S32" s="35">
        <f t="shared" si="6"/>
        <v>6.848651267969633</v>
      </c>
      <c r="T32" s="35">
        <f t="shared" si="7"/>
        <v>10.53141657244387</v>
      </c>
      <c r="U32" s="35">
        <f t="shared" si="8"/>
        <v>4.910353739298983</v>
      </c>
      <c r="V32" s="35">
        <f t="shared" si="9"/>
        <v>4.264254563075432</v>
      </c>
      <c r="W32" s="35">
        <f t="shared" si="10"/>
        <v>1.3568082700694557</v>
      </c>
      <c r="X32" s="35">
        <f t="shared" si="11"/>
        <v>-0.7107090938459053</v>
      </c>
      <c r="Y32" s="35">
        <f t="shared" si="12"/>
        <v>-3.682765304474237</v>
      </c>
      <c r="Z32" s="35">
        <f t="shared" si="13"/>
        <v>1.2275884348247457</v>
      </c>
    </row>
    <row r="33" spans="1:26" s="28" customFormat="1" ht="12">
      <c r="A33" s="58">
        <v>50029</v>
      </c>
      <c r="B33" s="28" t="s">
        <v>244</v>
      </c>
      <c r="C33" s="27">
        <v>29187</v>
      </c>
      <c r="D33" s="27">
        <v>211</v>
      </c>
      <c r="E33" s="27">
        <v>383</v>
      </c>
      <c r="F33" s="28">
        <f t="shared" si="0"/>
        <v>-172</v>
      </c>
      <c r="G33" s="27">
        <v>188</v>
      </c>
      <c r="H33" s="27">
        <v>936</v>
      </c>
      <c r="I33" s="27">
        <v>18</v>
      </c>
      <c r="J33" s="28">
        <f t="shared" si="1"/>
        <v>1142</v>
      </c>
      <c r="K33" s="27">
        <v>62</v>
      </c>
      <c r="L33" s="27">
        <v>863</v>
      </c>
      <c r="M33" s="27">
        <v>11</v>
      </c>
      <c r="N33" s="28">
        <f t="shared" si="2"/>
        <v>936</v>
      </c>
      <c r="O33" s="28">
        <f t="shared" si="3"/>
        <v>206</v>
      </c>
      <c r="P33" s="28">
        <f t="shared" si="4"/>
        <v>34</v>
      </c>
      <c r="Q33" s="27">
        <v>49</v>
      </c>
      <c r="R33" s="28">
        <f t="shared" si="5"/>
        <v>29270</v>
      </c>
      <c r="S33" s="35">
        <f t="shared" si="6"/>
        <v>7.2189814735617635</v>
      </c>
      <c r="T33" s="35">
        <f t="shared" si="7"/>
        <v>13.10364883589647</v>
      </c>
      <c r="U33" s="35">
        <f t="shared" si="8"/>
        <v>7.047915561865987</v>
      </c>
      <c r="V33" s="35">
        <f t="shared" si="9"/>
        <v>2.4975623107583353</v>
      </c>
      <c r="W33" s="35">
        <f t="shared" si="10"/>
        <v>4.310860974733565</v>
      </c>
      <c r="X33" s="35">
        <f t="shared" si="11"/>
        <v>0.23949227637408693</v>
      </c>
      <c r="Y33" s="35">
        <f t="shared" si="12"/>
        <v>-5.884667362334708</v>
      </c>
      <c r="Z33" s="35">
        <f t="shared" si="13"/>
        <v>1.1632481995312796</v>
      </c>
    </row>
    <row r="34" spans="1:26" s="28" customFormat="1" ht="12">
      <c r="A34" s="58">
        <v>50030</v>
      </c>
      <c r="B34" s="28" t="s">
        <v>245</v>
      </c>
      <c r="C34" s="30">
        <v>1599</v>
      </c>
      <c r="D34" s="30">
        <v>12</v>
      </c>
      <c r="E34" s="30">
        <v>24</v>
      </c>
      <c r="F34" s="28">
        <f t="shared" si="0"/>
        <v>-12</v>
      </c>
      <c r="G34" s="30">
        <v>6</v>
      </c>
      <c r="H34" s="30">
        <v>89</v>
      </c>
      <c r="I34" s="30">
        <v>1</v>
      </c>
      <c r="J34" s="28">
        <f t="shared" si="1"/>
        <v>96</v>
      </c>
      <c r="K34" s="30">
        <v>9</v>
      </c>
      <c r="L34" s="30">
        <v>79</v>
      </c>
      <c r="M34" s="30">
        <v>5</v>
      </c>
      <c r="N34" s="28">
        <f t="shared" si="2"/>
        <v>93</v>
      </c>
      <c r="O34" s="28">
        <f t="shared" si="3"/>
        <v>3</v>
      </c>
      <c r="P34" s="28">
        <f t="shared" si="4"/>
        <v>-9</v>
      </c>
      <c r="Q34" s="30">
        <v>-36</v>
      </c>
      <c r="R34" s="28">
        <f t="shared" si="5"/>
        <v>1554</v>
      </c>
      <c r="S34" s="35">
        <f t="shared" si="6"/>
        <v>7.611798287345386</v>
      </c>
      <c r="T34" s="35">
        <f t="shared" si="7"/>
        <v>15.223596574690772</v>
      </c>
      <c r="U34" s="35">
        <f t="shared" si="8"/>
        <v>1.9029495718363465</v>
      </c>
      <c r="V34" s="35">
        <f t="shared" si="9"/>
        <v>6.343165239454488</v>
      </c>
      <c r="W34" s="35">
        <f t="shared" si="10"/>
        <v>-1.9029495718363465</v>
      </c>
      <c r="X34" s="35">
        <f t="shared" si="11"/>
        <v>-2.537266095781795</v>
      </c>
      <c r="Y34" s="35">
        <f t="shared" si="12"/>
        <v>-7.611798287345386</v>
      </c>
      <c r="Z34" s="35">
        <f t="shared" si="13"/>
        <v>-5.708848715509039</v>
      </c>
    </row>
    <row r="35" spans="1:26" s="28" customFormat="1" ht="12">
      <c r="A35" s="58">
        <v>50031</v>
      </c>
      <c r="B35" s="28" t="s">
        <v>246</v>
      </c>
      <c r="C35" s="27">
        <v>30847</v>
      </c>
      <c r="D35" s="27">
        <v>146</v>
      </c>
      <c r="E35" s="27">
        <v>390</v>
      </c>
      <c r="F35" s="28">
        <f t="shared" si="0"/>
        <v>-244</v>
      </c>
      <c r="G35" s="27">
        <v>208</v>
      </c>
      <c r="H35" s="27">
        <v>976</v>
      </c>
      <c r="I35" s="27">
        <v>2</v>
      </c>
      <c r="J35" s="28">
        <f t="shared" si="1"/>
        <v>1186</v>
      </c>
      <c r="K35" s="27">
        <v>55</v>
      </c>
      <c r="L35" s="27">
        <v>939</v>
      </c>
      <c r="M35" s="27">
        <v>6</v>
      </c>
      <c r="N35" s="28">
        <f t="shared" si="2"/>
        <v>1000</v>
      </c>
      <c r="O35" s="28">
        <f t="shared" si="3"/>
        <v>186</v>
      </c>
      <c r="P35" s="28">
        <f t="shared" si="4"/>
        <v>-58</v>
      </c>
      <c r="Q35" s="27">
        <v>126</v>
      </c>
      <c r="R35" s="28">
        <f t="shared" si="5"/>
        <v>30915</v>
      </c>
      <c r="S35" s="35">
        <f t="shared" si="6"/>
        <v>4.727826171432272</v>
      </c>
      <c r="T35" s="35">
        <f t="shared" si="7"/>
        <v>12.629124704510865</v>
      </c>
      <c r="U35" s="35">
        <f t="shared" si="8"/>
        <v>6.023121012920566</v>
      </c>
      <c r="V35" s="35">
        <f t="shared" si="9"/>
        <v>1.1981477283766717</v>
      </c>
      <c r="W35" s="35">
        <f t="shared" si="10"/>
        <v>4.954502768692723</v>
      </c>
      <c r="X35" s="35">
        <f t="shared" si="11"/>
        <v>-0.12952948414882937</v>
      </c>
      <c r="Y35" s="35">
        <f t="shared" si="12"/>
        <v>-7.9012985330785925</v>
      </c>
      <c r="Z35" s="35">
        <f t="shared" si="13"/>
        <v>-1.878177520158026</v>
      </c>
    </row>
    <row r="36" spans="1:26" s="28" customFormat="1" ht="12">
      <c r="A36" s="58">
        <v>50032</v>
      </c>
      <c r="B36" s="28" t="s">
        <v>247</v>
      </c>
      <c r="C36" s="30">
        <v>27693</v>
      </c>
      <c r="D36" s="30">
        <v>182</v>
      </c>
      <c r="E36" s="30">
        <v>339</v>
      </c>
      <c r="F36" s="28">
        <f t="shared" si="0"/>
        <v>-157</v>
      </c>
      <c r="G36" s="30">
        <v>96</v>
      </c>
      <c r="H36" s="30">
        <v>741</v>
      </c>
      <c r="I36" s="30">
        <v>6</v>
      </c>
      <c r="J36" s="28">
        <f t="shared" si="1"/>
        <v>843</v>
      </c>
      <c r="K36" s="30">
        <v>53</v>
      </c>
      <c r="L36" s="30">
        <v>624</v>
      </c>
      <c r="M36" s="30">
        <v>10</v>
      </c>
      <c r="N36" s="28">
        <f t="shared" si="2"/>
        <v>687</v>
      </c>
      <c r="O36" s="28">
        <f t="shared" si="3"/>
        <v>156</v>
      </c>
      <c r="P36" s="28">
        <f t="shared" si="4"/>
        <v>-1</v>
      </c>
      <c r="Q36" s="30">
        <v>93</v>
      </c>
      <c r="R36" s="28">
        <f t="shared" si="5"/>
        <v>27785</v>
      </c>
      <c r="S36" s="35">
        <f t="shared" si="6"/>
        <v>6.561159378492375</v>
      </c>
      <c r="T36" s="35">
        <f t="shared" si="7"/>
        <v>12.221060600598436</v>
      </c>
      <c r="U36" s="35">
        <f t="shared" si="8"/>
        <v>5.623850895850608</v>
      </c>
      <c r="V36" s="35">
        <f t="shared" si="9"/>
        <v>4.217888171887956</v>
      </c>
      <c r="W36" s="35">
        <f t="shared" si="10"/>
        <v>1.5501640289844623</v>
      </c>
      <c r="X36" s="35">
        <f t="shared" si="11"/>
        <v>-0.14420130502181047</v>
      </c>
      <c r="Y36" s="35">
        <f t="shared" si="12"/>
        <v>-5.65990122210606</v>
      </c>
      <c r="Z36" s="35">
        <f t="shared" si="13"/>
        <v>-0.03605032625545262</v>
      </c>
    </row>
    <row r="37" spans="1:26" s="28" customFormat="1" ht="12">
      <c r="A37" s="58">
        <v>50033</v>
      </c>
      <c r="B37" s="28" t="s">
        <v>248</v>
      </c>
      <c r="C37" s="27">
        <v>14424</v>
      </c>
      <c r="D37" s="27">
        <v>155</v>
      </c>
      <c r="E37" s="27">
        <v>140</v>
      </c>
      <c r="F37" s="28">
        <f t="shared" si="0"/>
        <v>15</v>
      </c>
      <c r="G37" s="27">
        <v>143</v>
      </c>
      <c r="H37" s="27">
        <v>464</v>
      </c>
      <c r="I37" s="27">
        <v>6</v>
      </c>
      <c r="J37" s="28">
        <f t="shared" si="1"/>
        <v>613</v>
      </c>
      <c r="K37" s="27">
        <v>61</v>
      </c>
      <c r="L37" s="27">
        <v>490</v>
      </c>
      <c r="M37" s="27">
        <v>45</v>
      </c>
      <c r="N37" s="28">
        <f t="shared" si="2"/>
        <v>596</v>
      </c>
      <c r="O37" s="28">
        <f t="shared" si="3"/>
        <v>17</v>
      </c>
      <c r="P37" s="28">
        <f t="shared" si="4"/>
        <v>32</v>
      </c>
      <c r="Q37" s="27">
        <v>93</v>
      </c>
      <c r="R37" s="28">
        <f t="shared" si="5"/>
        <v>14549</v>
      </c>
      <c r="S37" s="35">
        <f t="shared" si="6"/>
        <v>10.699616884685742</v>
      </c>
      <c r="T37" s="35">
        <f t="shared" si="7"/>
        <v>9.664170089393574</v>
      </c>
      <c r="U37" s="35">
        <f t="shared" si="8"/>
        <v>1.173506367997791</v>
      </c>
      <c r="V37" s="35">
        <f t="shared" si="9"/>
        <v>-1.7947744451730923</v>
      </c>
      <c r="W37" s="35">
        <f t="shared" si="10"/>
        <v>5.660442480930522</v>
      </c>
      <c r="X37" s="35">
        <f t="shared" si="11"/>
        <v>-2.6921616677596383</v>
      </c>
      <c r="Y37" s="35">
        <f t="shared" si="12"/>
        <v>1.0354467952921684</v>
      </c>
      <c r="Z37" s="35">
        <f t="shared" si="13"/>
        <v>2.20895316328996</v>
      </c>
    </row>
    <row r="38" spans="1:26" s="28" customFormat="1" ht="12">
      <c r="A38" s="58">
        <v>50034</v>
      </c>
      <c r="B38" s="28" t="s">
        <v>249</v>
      </c>
      <c r="C38" s="30">
        <v>1613</v>
      </c>
      <c r="D38" s="30">
        <v>6</v>
      </c>
      <c r="E38" s="30">
        <v>11</v>
      </c>
      <c r="F38" s="28">
        <f t="shared" si="0"/>
        <v>-5</v>
      </c>
      <c r="G38" s="30">
        <v>15</v>
      </c>
      <c r="H38" s="30">
        <v>49</v>
      </c>
      <c r="I38" s="30">
        <v>2</v>
      </c>
      <c r="J38" s="28">
        <f t="shared" si="1"/>
        <v>66</v>
      </c>
      <c r="K38" s="30">
        <v>3</v>
      </c>
      <c r="L38" s="30">
        <v>45</v>
      </c>
      <c r="M38" s="30">
        <v>1</v>
      </c>
      <c r="N38" s="28">
        <f t="shared" si="2"/>
        <v>49</v>
      </c>
      <c r="O38" s="28">
        <f t="shared" si="3"/>
        <v>17</v>
      </c>
      <c r="P38" s="28">
        <f t="shared" si="4"/>
        <v>12</v>
      </c>
      <c r="Q38" s="30">
        <v>-18</v>
      </c>
      <c r="R38" s="28">
        <f t="shared" si="5"/>
        <v>1607</v>
      </c>
      <c r="S38" s="35">
        <f t="shared" si="6"/>
        <v>3.7267080745341614</v>
      </c>
      <c r="T38" s="35">
        <f t="shared" si="7"/>
        <v>6.832298136645963</v>
      </c>
      <c r="U38" s="35">
        <f t="shared" si="8"/>
        <v>10.559006211180124</v>
      </c>
      <c r="V38" s="35">
        <f t="shared" si="9"/>
        <v>2.4844720496894412</v>
      </c>
      <c r="W38" s="35">
        <f t="shared" si="10"/>
        <v>7.453416149068323</v>
      </c>
      <c r="X38" s="35">
        <f t="shared" si="11"/>
        <v>0.6211180124223603</v>
      </c>
      <c r="Y38" s="35">
        <f t="shared" si="12"/>
        <v>-3.105590062111801</v>
      </c>
      <c r="Z38" s="35">
        <f t="shared" si="13"/>
        <v>7.453416149068323</v>
      </c>
    </row>
    <row r="39" spans="1:26" s="28" customFormat="1" ht="12">
      <c r="A39" s="58">
        <v>50035</v>
      </c>
      <c r="B39" s="28" t="s">
        <v>250</v>
      </c>
      <c r="C39" s="27">
        <v>13227</v>
      </c>
      <c r="D39" s="27">
        <v>102</v>
      </c>
      <c r="E39" s="27">
        <v>145</v>
      </c>
      <c r="F39" s="28">
        <f t="shared" si="0"/>
        <v>-43</v>
      </c>
      <c r="G39" s="27">
        <v>83</v>
      </c>
      <c r="H39" s="27">
        <v>447</v>
      </c>
      <c r="I39" s="27">
        <v>14</v>
      </c>
      <c r="J39" s="28">
        <f t="shared" si="1"/>
        <v>544</v>
      </c>
      <c r="K39" s="27">
        <v>26</v>
      </c>
      <c r="L39" s="27">
        <v>384</v>
      </c>
      <c r="M39" s="27">
        <v>70</v>
      </c>
      <c r="N39" s="28">
        <f t="shared" si="2"/>
        <v>480</v>
      </c>
      <c r="O39" s="28">
        <f t="shared" si="3"/>
        <v>64</v>
      </c>
      <c r="P39" s="28">
        <f t="shared" si="4"/>
        <v>21</v>
      </c>
      <c r="Q39" s="27">
        <v>59</v>
      </c>
      <c r="R39" s="28">
        <f t="shared" si="5"/>
        <v>13307</v>
      </c>
      <c r="S39" s="35">
        <f t="shared" si="6"/>
        <v>7.68824903896887</v>
      </c>
      <c r="T39" s="35">
        <f t="shared" si="7"/>
        <v>10.929373633828297</v>
      </c>
      <c r="U39" s="35">
        <f t="shared" si="8"/>
        <v>4.823999397000075</v>
      </c>
      <c r="V39" s="35">
        <f t="shared" si="9"/>
        <v>4.748624406421949</v>
      </c>
      <c r="W39" s="35">
        <f t="shared" si="10"/>
        <v>4.2963744629531915</v>
      </c>
      <c r="X39" s="35">
        <f t="shared" si="11"/>
        <v>-4.220999472375066</v>
      </c>
      <c r="Y39" s="35">
        <f t="shared" si="12"/>
        <v>-3.241124594859426</v>
      </c>
      <c r="Z39" s="35">
        <f t="shared" si="13"/>
        <v>1.5828748021406496</v>
      </c>
    </row>
    <row r="40" spans="1:26" s="28" customFormat="1" ht="12">
      <c r="A40" s="58">
        <v>50036</v>
      </c>
      <c r="B40" s="28" t="s">
        <v>251</v>
      </c>
      <c r="C40" s="30">
        <v>4486</v>
      </c>
      <c r="D40" s="30">
        <v>19</v>
      </c>
      <c r="E40" s="30">
        <v>57</v>
      </c>
      <c r="F40" s="28">
        <f t="shared" si="0"/>
        <v>-38</v>
      </c>
      <c r="G40" s="30">
        <v>17</v>
      </c>
      <c r="H40" s="30">
        <v>179</v>
      </c>
      <c r="I40" s="30">
        <v>1</v>
      </c>
      <c r="J40" s="28">
        <f t="shared" si="1"/>
        <v>197</v>
      </c>
      <c r="K40" s="30">
        <v>17</v>
      </c>
      <c r="L40" s="30">
        <v>153</v>
      </c>
      <c r="M40" s="30">
        <v>9</v>
      </c>
      <c r="N40" s="28">
        <f t="shared" si="2"/>
        <v>179</v>
      </c>
      <c r="O40" s="28">
        <f t="shared" si="3"/>
        <v>18</v>
      </c>
      <c r="P40" s="28">
        <f t="shared" si="4"/>
        <v>-20</v>
      </c>
      <c r="Q40" s="30">
        <v>-27</v>
      </c>
      <c r="R40" s="28">
        <f t="shared" si="5"/>
        <v>4439</v>
      </c>
      <c r="S40" s="35">
        <f t="shared" si="6"/>
        <v>4.257703081232493</v>
      </c>
      <c r="T40" s="35">
        <f t="shared" si="7"/>
        <v>12.773109243697478</v>
      </c>
      <c r="U40" s="35">
        <f t="shared" si="8"/>
        <v>4.033613445378151</v>
      </c>
      <c r="V40" s="35">
        <f t="shared" si="9"/>
        <v>5.826330532212885</v>
      </c>
      <c r="W40" s="35">
        <f t="shared" si="10"/>
        <v>0</v>
      </c>
      <c r="X40" s="35">
        <f t="shared" si="11"/>
        <v>-1.792717086834734</v>
      </c>
      <c r="Y40" s="35">
        <f t="shared" si="12"/>
        <v>-8.515406162464986</v>
      </c>
      <c r="Z40" s="35">
        <f t="shared" si="13"/>
        <v>-4.481792717086835</v>
      </c>
    </row>
    <row r="41" spans="1:26" s="28" customFormat="1" ht="12">
      <c r="A41" s="58">
        <v>50037</v>
      </c>
      <c r="B41" s="28" t="s">
        <v>252</v>
      </c>
      <c r="C41" s="27">
        <v>11969</v>
      </c>
      <c r="D41" s="27">
        <v>73</v>
      </c>
      <c r="E41" s="27">
        <v>148</v>
      </c>
      <c r="F41" s="28">
        <f t="shared" si="0"/>
        <v>-75</v>
      </c>
      <c r="G41" s="27">
        <v>46</v>
      </c>
      <c r="H41" s="27">
        <v>340</v>
      </c>
      <c r="I41" s="27">
        <v>4</v>
      </c>
      <c r="J41" s="28">
        <f t="shared" si="1"/>
        <v>390</v>
      </c>
      <c r="K41" s="27">
        <v>21</v>
      </c>
      <c r="L41" s="27">
        <v>307</v>
      </c>
      <c r="M41" s="27">
        <v>7</v>
      </c>
      <c r="N41" s="28">
        <f t="shared" si="2"/>
        <v>335</v>
      </c>
      <c r="O41" s="28">
        <f t="shared" si="3"/>
        <v>55</v>
      </c>
      <c r="P41" s="28">
        <f t="shared" si="4"/>
        <v>-20</v>
      </c>
      <c r="Q41" s="27">
        <v>-16</v>
      </c>
      <c r="R41" s="28">
        <f t="shared" si="5"/>
        <v>11933</v>
      </c>
      <c r="S41" s="35">
        <f t="shared" si="6"/>
        <v>6.1082754581206595</v>
      </c>
      <c r="T41" s="35">
        <f t="shared" si="7"/>
        <v>12.38390092879257</v>
      </c>
      <c r="U41" s="35">
        <f t="shared" si="8"/>
        <v>4.602125345159401</v>
      </c>
      <c r="V41" s="35">
        <f t="shared" si="9"/>
        <v>2.7612752070956406</v>
      </c>
      <c r="W41" s="35">
        <f t="shared" si="10"/>
        <v>2.091875156890637</v>
      </c>
      <c r="X41" s="35">
        <f t="shared" si="11"/>
        <v>-0.2510250188268764</v>
      </c>
      <c r="Y41" s="35">
        <f t="shared" si="12"/>
        <v>-6.27562547067191</v>
      </c>
      <c r="Z41" s="35">
        <f t="shared" si="13"/>
        <v>-1.6735001255125093</v>
      </c>
    </row>
    <row r="42" spans="1:26" s="28" customFormat="1" ht="12">
      <c r="A42" s="58">
        <v>50038</v>
      </c>
      <c r="B42" s="28" t="s">
        <v>253</v>
      </c>
      <c r="C42" s="30">
        <v>8647</v>
      </c>
      <c r="D42" s="30">
        <v>55</v>
      </c>
      <c r="E42" s="30">
        <v>118</v>
      </c>
      <c r="F42" s="28">
        <f t="shared" si="0"/>
        <v>-63</v>
      </c>
      <c r="G42" s="30">
        <v>48</v>
      </c>
      <c r="H42" s="30">
        <v>341</v>
      </c>
      <c r="I42" s="30">
        <v>0</v>
      </c>
      <c r="J42" s="28">
        <f t="shared" si="1"/>
        <v>389</v>
      </c>
      <c r="K42" s="30">
        <v>54</v>
      </c>
      <c r="L42" s="30">
        <v>330</v>
      </c>
      <c r="M42" s="30">
        <v>25</v>
      </c>
      <c r="N42" s="28">
        <f t="shared" si="2"/>
        <v>409</v>
      </c>
      <c r="O42" s="28">
        <f t="shared" si="3"/>
        <v>-20</v>
      </c>
      <c r="P42" s="28">
        <f t="shared" si="4"/>
        <v>-83</v>
      </c>
      <c r="Q42" s="30">
        <v>-23</v>
      </c>
      <c r="R42" s="28">
        <f t="shared" si="5"/>
        <v>8541</v>
      </c>
      <c r="S42" s="35">
        <f t="shared" si="6"/>
        <v>6.399813823597859</v>
      </c>
      <c r="T42" s="35">
        <f t="shared" si="7"/>
        <v>13.73050965790086</v>
      </c>
      <c r="U42" s="35">
        <f t="shared" si="8"/>
        <v>-2.327205026762858</v>
      </c>
      <c r="V42" s="35">
        <f t="shared" si="9"/>
        <v>1.279962764719572</v>
      </c>
      <c r="W42" s="35">
        <f t="shared" si="10"/>
        <v>-0.6981615080288573</v>
      </c>
      <c r="X42" s="35">
        <f t="shared" si="11"/>
        <v>-2.9090062834535724</v>
      </c>
      <c r="Y42" s="35">
        <f t="shared" si="12"/>
        <v>-7.330695834303002</v>
      </c>
      <c r="Z42" s="35">
        <f t="shared" si="13"/>
        <v>-9.65790086106586</v>
      </c>
    </row>
    <row r="43" spans="1:26" s="28" customFormat="1" ht="12">
      <c r="A43" s="58">
        <v>50039</v>
      </c>
      <c r="B43" s="28" t="s">
        <v>254</v>
      </c>
      <c r="C43" s="27">
        <v>9982</v>
      </c>
      <c r="D43" s="27">
        <v>40</v>
      </c>
      <c r="E43" s="27">
        <v>175</v>
      </c>
      <c r="F43" s="28">
        <f t="shared" si="0"/>
        <v>-135</v>
      </c>
      <c r="G43" s="27">
        <v>46</v>
      </c>
      <c r="H43" s="27">
        <v>190</v>
      </c>
      <c r="I43" s="27">
        <v>4</v>
      </c>
      <c r="J43" s="28">
        <f t="shared" si="1"/>
        <v>240</v>
      </c>
      <c r="K43" s="27">
        <v>37</v>
      </c>
      <c r="L43" s="27">
        <v>181</v>
      </c>
      <c r="M43" s="27">
        <v>36</v>
      </c>
      <c r="N43" s="28">
        <f t="shared" si="2"/>
        <v>254</v>
      </c>
      <c r="O43" s="28">
        <f t="shared" si="3"/>
        <v>-14</v>
      </c>
      <c r="P43" s="28">
        <f t="shared" si="4"/>
        <v>-149</v>
      </c>
      <c r="Q43" s="27">
        <v>-3</v>
      </c>
      <c r="R43" s="28">
        <f t="shared" si="5"/>
        <v>9830</v>
      </c>
      <c r="S43" s="35">
        <f t="shared" si="6"/>
        <v>4.037956793862305</v>
      </c>
      <c r="T43" s="35">
        <f t="shared" si="7"/>
        <v>17.666060973147587</v>
      </c>
      <c r="U43" s="35">
        <f t="shared" si="8"/>
        <v>-1.413284877851807</v>
      </c>
      <c r="V43" s="35">
        <f t="shared" si="9"/>
        <v>0.9085402786190188</v>
      </c>
      <c r="W43" s="35">
        <f t="shared" si="10"/>
        <v>0.9085402786190188</v>
      </c>
      <c r="X43" s="35">
        <f t="shared" si="11"/>
        <v>-3.2303654350898445</v>
      </c>
      <c r="Y43" s="35">
        <f t="shared" si="12"/>
        <v>-13.628104179285282</v>
      </c>
      <c r="Z43" s="35">
        <f t="shared" si="13"/>
        <v>-15.041389057137089</v>
      </c>
    </row>
    <row r="44" spans="1:26" s="38" customFormat="1" ht="12">
      <c r="A44" s="32"/>
      <c r="B44" s="32" t="s">
        <v>241</v>
      </c>
      <c r="C44" s="32">
        <f>SUM(C7:C43)</f>
        <v>418122</v>
      </c>
      <c r="D44" s="32">
        <f>SUM(D7:D43)</f>
        <v>2743</v>
      </c>
      <c r="E44" s="32">
        <f>SUM(E7:E43)</f>
        <v>5206</v>
      </c>
      <c r="F44" s="32">
        <f t="shared" si="0"/>
        <v>-2463</v>
      </c>
      <c r="G44" s="32">
        <f>SUM(G7:G43)</f>
        <v>2276</v>
      </c>
      <c r="H44" s="32">
        <f>SUM(H7:H43)</f>
        <v>13101</v>
      </c>
      <c r="I44" s="32">
        <f>SUM(I7:I43)</f>
        <v>192</v>
      </c>
      <c r="J44" s="32">
        <f>SUM(J7:J43)</f>
        <v>15569</v>
      </c>
      <c r="K44" s="32">
        <f>SUM(K7:K43)</f>
        <v>1041</v>
      </c>
      <c r="L44" s="32">
        <f>SUM(L7:L43)</f>
        <v>12403</v>
      </c>
      <c r="M44" s="32">
        <f>SUM(M7:M43)</f>
        <v>1131</v>
      </c>
      <c r="N44" s="32">
        <f t="shared" si="2"/>
        <v>14575</v>
      </c>
      <c r="O44" s="32">
        <f t="shared" si="3"/>
        <v>994</v>
      </c>
      <c r="P44" s="32">
        <f t="shared" si="4"/>
        <v>-1469</v>
      </c>
      <c r="Q44" s="32">
        <f>SUM(Q7:Q43)</f>
        <v>1330</v>
      </c>
      <c r="R44" s="32">
        <f>SUM(R7:R43)</f>
        <v>417983</v>
      </c>
      <c r="S44" s="33">
        <f t="shared" si="6"/>
        <v>6.561376860561772</v>
      </c>
      <c r="T44" s="33">
        <f t="shared" si="7"/>
        <v>12.452981383917091</v>
      </c>
      <c r="U44" s="33">
        <f t="shared" si="8"/>
        <v>2.3776917970829023</v>
      </c>
      <c r="V44" s="33">
        <f t="shared" si="9"/>
        <v>1.669646754893225</v>
      </c>
      <c r="W44" s="33">
        <f t="shared" si="10"/>
        <v>2.9541744158927408</v>
      </c>
      <c r="X44" s="33">
        <f t="shared" si="11"/>
        <v>-2.2461293737030634</v>
      </c>
      <c r="Y44" s="33">
        <f t="shared" si="12"/>
        <v>-5.89160452335532</v>
      </c>
      <c r="Z44" s="33">
        <f t="shared" si="13"/>
        <v>-3.5139127262724177</v>
      </c>
    </row>
    <row r="45" ht="12">
      <c r="A45" s="34" t="s">
        <v>71</v>
      </c>
    </row>
  </sheetData>
  <sheetProtection selectLockedCells="1" selectUnlockedCells="1"/>
  <mergeCells count="13">
    <mergeCell ref="D3:F3"/>
    <mergeCell ref="G3:O3"/>
    <mergeCell ref="S3:S6"/>
    <mergeCell ref="T3:T6"/>
    <mergeCell ref="U3:X3"/>
    <mergeCell ref="Y3:Y6"/>
    <mergeCell ref="Z3:Z6"/>
    <mergeCell ref="G4:J4"/>
    <mergeCell ref="K4:N4"/>
    <mergeCell ref="U4:U6"/>
    <mergeCell ref="V4:V6"/>
    <mergeCell ref="W4:W6"/>
    <mergeCell ref="X4:X6"/>
  </mergeCells>
  <printOptions/>
  <pageMargins left="0.25972222222222224" right="0.20972222222222223" top="0.30972222222222223" bottom="0.2902777777777778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"/>
  <sheetViews>
    <sheetView workbookViewId="0" topLeftCell="A1">
      <selection activeCell="R7" sqref="R7"/>
    </sheetView>
  </sheetViews>
  <sheetFormatPr defaultColWidth="9.140625" defaultRowHeight="12.75"/>
  <cols>
    <col min="1" max="1" width="5.8515625" style="1" customWidth="1"/>
    <col min="2" max="2" width="19.28125" style="1" customWidth="1"/>
    <col min="3" max="3" width="10.140625" style="1" customWidth="1"/>
    <col min="4" max="4" width="22.00390625" style="1" customWidth="1"/>
    <col min="5" max="5" width="6.421875" style="1" customWidth="1"/>
    <col min="6" max="6" width="8.00390625" style="1" customWidth="1"/>
    <col min="7" max="7" width="5.57421875" style="1" customWidth="1"/>
    <col min="8" max="8" width="6.57421875" style="1" customWidth="1"/>
    <col min="9" max="9" width="6.00390625" style="1" customWidth="1"/>
    <col min="10" max="10" width="6.421875" style="1" customWidth="1"/>
    <col min="11" max="11" width="5.57421875" style="1" customWidth="1"/>
    <col min="12" max="12" width="6.57421875" style="1" customWidth="1"/>
    <col min="13" max="13" width="8.28125" style="1" customWidth="1"/>
    <col min="14" max="14" width="5.8515625" style="1" customWidth="1"/>
    <col min="15" max="15" width="5.421875" style="1" customWidth="1"/>
    <col min="16" max="16" width="5.28125" style="1" customWidth="1"/>
    <col min="17" max="17" width="13.57421875" style="1" customWidth="1"/>
    <col min="18" max="18" width="10.140625" style="1" customWidth="1"/>
    <col min="19" max="19" width="10.28125" style="1" customWidth="1"/>
    <col min="20" max="20" width="13.28125" style="1" customWidth="1"/>
    <col min="21" max="21" width="12.140625" style="1" customWidth="1"/>
    <col min="22" max="22" width="11.28125" style="1" customWidth="1"/>
    <col min="23" max="23" width="12.28125" style="1" customWidth="1"/>
    <col min="24" max="24" width="11.57421875" style="1" customWidth="1"/>
    <col min="25" max="25" width="11.140625" style="1" customWidth="1"/>
    <col min="26" max="26" width="15.00390625" style="1" customWidth="1"/>
    <col min="27" max="16384" width="9.140625" style="1" customWidth="1"/>
  </cols>
  <sheetData>
    <row r="1" spans="1:18" s="5" customFormat="1" ht="12">
      <c r="A1" s="2" t="s">
        <v>255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" customFormat="1" ht="12">
      <c r="A2" s="4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7" customFormat="1" ht="12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6" s="7" customFormat="1" ht="12.75" customHeight="1">
      <c r="A4" s="9"/>
      <c r="B4" s="9"/>
      <c r="C4" s="10"/>
      <c r="D4" s="11" t="s">
        <v>1</v>
      </c>
      <c r="E4" s="11"/>
      <c r="F4" s="11"/>
      <c r="G4" s="11" t="s">
        <v>2</v>
      </c>
      <c r="H4" s="11"/>
      <c r="I4" s="11"/>
      <c r="J4" s="11"/>
      <c r="K4" s="11"/>
      <c r="L4" s="11"/>
      <c r="M4" s="11"/>
      <c r="N4" s="11"/>
      <c r="O4" s="11"/>
      <c r="P4" s="10"/>
      <c r="Q4" s="10"/>
      <c r="R4" s="10"/>
      <c r="S4" s="12" t="s">
        <v>3</v>
      </c>
      <c r="T4" s="12" t="s">
        <v>4</v>
      </c>
      <c r="U4" s="13" t="s">
        <v>5</v>
      </c>
      <c r="V4" s="13"/>
      <c r="W4" s="13"/>
      <c r="X4" s="13"/>
      <c r="Y4" s="12" t="s">
        <v>6</v>
      </c>
      <c r="Z4" s="12" t="s">
        <v>7</v>
      </c>
    </row>
    <row r="5" spans="1:26" s="7" customFormat="1" ht="11.25" customHeight="1">
      <c r="A5" s="14" t="s">
        <v>8</v>
      </c>
      <c r="B5" s="14" t="s">
        <v>9</v>
      </c>
      <c r="C5" s="15" t="s">
        <v>10</v>
      </c>
      <c r="D5" s="16"/>
      <c r="E5" s="16"/>
      <c r="F5" s="16"/>
      <c r="G5" s="11" t="s">
        <v>11</v>
      </c>
      <c r="H5" s="11"/>
      <c r="I5" s="11"/>
      <c r="J5" s="11"/>
      <c r="K5" s="11" t="s">
        <v>12</v>
      </c>
      <c r="L5" s="11"/>
      <c r="M5" s="11"/>
      <c r="N5" s="11"/>
      <c r="O5" s="17"/>
      <c r="P5" s="15"/>
      <c r="Q5" s="15"/>
      <c r="R5" s="15" t="s">
        <v>10</v>
      </c>
      <c r="S5" s="12"/>
      <c r="T5" s="12"/>
      <c r="U5" s="18" t="s">
        <v>13</v>
      </c>
      <c r="V5" s="18" t="s">
        <v>14</v>
      </c>
      <c r="W5" s="18" t="s">
        <v>15</v>
      </c>
      <c r="X5" s="19" t="s">
        <v>16</v>
      </c>
      <c r="Y5" s="12"/>
      <c r="Z5" s="12"/>
    </row>
    <row r="6" spans="1:26" s="7" customFormat="1" ht="11.25" customHeight="1">
      <c r="A6" s="14" t="s">
        <v>17</v>
      </c>
      <c r="B6" s="14" t="s">
        <v>18</v>
      </c>
      <c r="C6" s="15" t="s">
        <v>19</v>
      </c>
      <c r="D6" s="20" t="s">
        <v>20</v>
      </c>
      <c r="E6" s="20" t="s">
        <v>21</v>
      </c>
      <c r="F6" s="20" t="s">
        <v>22</v>
      </c>
      <c r="G6" s="21" t="s">
        <v>23</v>
      </c>
      <c r="H6" s="21" t="s">
        <v>23</v>
      </c>
      <c r="I6" s="21" t="s">
        <v>24</v>
      </c>
      <c r="J6" s="21"/>
      <c r="K6" s="21" t="s">
        <v>25</v>
      </c>
      <c r="L6" s="21" t="s">
        <v>25</v>
      </c>
      <c r="M6" s="21" t="s">
        <v>24</v>
      </c>
      <c r="N6" s="21"/>
      <c r="O6" s="15" t="s">
        <v>22</v>
      </c>
      <c r="P6" s="15" t="s">
        <v>22</v>
      </c>
      <c r="Q6" s="15" t="s">
        <v>26</v>
      </c>
      <c r="R6" s="15" t="s">
        <v>19</v>
      </c>
      <c r="S6" s="12"/>
      <c r="T6" s="12"/>
      <c r="U6" s="18"/>
      <c r="V6" s="18"/>
      <c r="W6" s="18"/>
      <c r="X6" s="19"/>
      <c r="Y6" s="12"/>
      <c r="Z6" s="12"/>
    </row>
    <row r="7" spans="1:26" s="7" customFormat="1" ht="11.25" customHeight="1">
      <c r="A7" s="22"/>
      <c r="B7" s="22"/>
      <c r="C7" s="23" t="s">
        <v>27</v>
      </c>
      <c r="D7" s="24" t="s">
        <v>28</v>
      </c>
      <c r="E7" s="25"/>
      <c r="F7" s="25"/>
      <c r="G7" s="25" t="s">
        <v>29</v>
      </c>
      <c r="H7" s="25" t="s">
        <v>30</v>
      </c>
      <c r="I7" s="25" t="s">
        <v>31</v>
      </c>
      <c r="J7" s="25" t="s">
        <v>13</v>
      </c>
      <c r="K7" s="25" t="s">
        <v>29</v>
      </c>
      <c r="L7" s="25" t="s">
        <v>30</v>
      </c>
      <c r="M7" s="25" t="s">
        <v>32</v>
      </c>
      <c r="N7" s="25" t="s">
        <v>13</v>
      </c>
      <c r="O7" s="26"/>
      <c r="P7" s="23" t="s">
        <v>33</v>
      </c>
      <c r="Q7" s="23" t="s">
        <v>33</v>
      </c>
      <c r="R7" s="23" t="s">
        <v>34</v>
      </c>
      <c r="S7" s="12"/>
      <c r="T7" s="12"/>
      <c r="U7" s="18"/>
      <c r="V7" s="18"/>
      <c r="W7" s="18"/>
      <c r="X7" s="19"/>
      <c r="Y7" s="12"/>
      <c r="Z7" s="12"/>
    </row>
    <row r="8" spans="1:26" ht="12">
      <c r="A8" s="1">
        <v>47023</v>
      </c>
      <c r="B8" s="28" t="s">
        <v>256</v>
      </c>
      <c r="C8" s="30">
        <v>2037</v>
      </c>
      <c r="D8" s="30">
        <v>5</v>
      </c>
      <c r="E8" s="30">
        <v>32</v>
      </c>
      <c r="F8" s="28">
        <f aca="true" t="shared" si="0" ref="F8:F28">(D8-E8)</f>
        <v>-27</v>
      </c>
      <c r="G8" s="30">
        <v>5</v>
      </c>
      <c r="H8" s="30">
        <v>39</v>
      </c>
      <c r="I8" s="30">
        <v>2</v>
      </c>
      <c r="J8" s="28">
        <f aca="true" t="shared" si="1" ref="J8:J28">SUM(G8:I8)</f>
        <v>46</v>
      </c>
      <c r="K8" s="30">
        <v>1</v>
      </c>
      <c r="L8" s="30">
        <v>50</v>
      </c>
      <c r="M8" s="30">
        <v>14</v>
      </c>
      <c r="N8" s="28">
        <f aca="true" t="shared" si="2" ref="N8:N28">SUM(K8:M8)</f>
        <v>65</v>
      </c>
      <c r="O8" s="28">
        <f aca="true" t="shared" si="3" ref="O8:O28">(J8-N8)</f>
        <v>-19</v>
      </c>
      <c r="P8" s="28">
        <f aca="true" t="shared" si="4" ref="P8:P28">(F8+O8)</f>
        <v>-46</v>
      </c>
      <c r="Q8" s="30">
        <v>-18</v>
      </c>
      <c r="R8" s="28">
        <f aca="true" t="shared" si="5" ref="R8:R27">SUM(C8+P8+Q8)</f>
        <v>1973</v>
      </c>
      <c r="S8" s="29">
        <f aca="true" t="shared" si="6" ref="S8:S28">((D8)/((C8+R8)/2))*1000</f>
        <v>2.493765586034913</v>
      </c>
      <c r="T8" s="29">
        <f>((E8)/((D8+S8)/2))*1000</f>
        <v>8540.43261231281</v>
      </c>
      <c r="U8" s="29">
        <f>((F8)/((E8+T8)/2))*1000</f>
        <v>-6.299262116384372</v>
      </c>
      <c r="V8" s="29">
        <f>((G8)/((F8+U8)/2))*1000</f>
        <v>-300.3069547021482</v>
      </c>
      <c r="W8" s="29">
        <f>((H8)/((G8+V8)/2))*1000</f>
        <v>-264.1319439248296</v>
      </c>
      <c r="X8" s="29">
        <f>((I8)/((H8+W8)/2))*1000</f>
        <v>-17.767358688714467</v>
      </c>
      <c r="Y8" s="29">
        <f>((J8)/((I8+X8)/2))*1000</f>
        <v>-5834.83903780595</v>
      </c>
      <c r="Z8" s="29">
        <f>((K8)/((J8+Y8)/2))*1000</f>
        <v>-0.34549241859003693</v>
      </c>
    </row>
    <row r="9" spans="1:26" ht="12">
      <c r="A9" s="58">
        <v>47002</v>
      </c>
      <c r="B9" s="28" t="s">
        <v>257</v>
      </c>
      <c r="C9" s="27">
        <v>18100</v>
      </c>
      <c r="D9" s="27">
        <v>127</v>
      </c>
      <c r="E9" s="27">
        <v>210</v>
      </c>
      <c r="F9" s="28">
        <f t="shared" si="0"/>
        <v>-83</v>
      </c>
      <c r="G9" s="27">
        <v>100</v>
      </c>
      <c r="H9" s="27">
        <v>472</v>
      </c>
      <c r="I9" s="27">
        <v>31</v>
      </c>
      <c r="J9" s="28">
        <f t="shared" si="1"/>
        <v>603</v>
      </c>
      <c r="K9" s="27">
        <v>41</v>
      </c>
      <c r="L9" s="27">
        <v>546</v>
      </c>
      <c r="M9" s="27">
        <v>16</v>
      </c>
      <c r="N9" s="28">
        <f t="shared" si="2"/>
        <v>603</v>
      </c>
      <c r="O9" s="28">
        <f t="shared" si="3"/>
        <v>0</v>
      </c>
      <c r="P9" s="28">
        <f t="shared" si="4"/>
        <v>-83</v>
      </c>
      <c r="Q9" s="27">
        <v>95</v>
      </c>
      <c r="R9" s="28">
        <f t="shared" si="5"/>
        <v>18112</v>
      </c>
      <c r="S9" s="29">
        <f t="shared" si="6"/>
        <v>7.014249420081741</v>
      </c>
      <c r="T9" s="29">
        <f aca="true" t="shared" si="7" ref="T9:T28">((E9)/((C9+R9)/2))*1000</f>
        <v>11.598365182812326</v>
      </c>
      <c r="U9" s="29">
        <f aca="true" t="shared" si="8" ref="U9:U28">((O9)/((C9+R9)/2))*1000</f>
        <v>0</v>
      </c>
      <c r="V9" s="29">
        <f aca="true" t="shared" si="9" ref="V9:V28">((H9-L9)/((C9+R9)/2))*1000</f>
        <v>-4.0870429691814865</v>
      </c>
      <c r="W9" s="29">
        <f aca="true" t="shared" si="10" ref="W9:W28">((G9-K9)/((C9+R9)/2))*1000</f>
        <v>3.2585883132663205</v>
      </c>
      <c r="X9" s="29">
        <f aca="true" t="shared" si="11" ref="X9:X28">((I9-M9)/((C9+R9)/2))*1000</f>
        <v>0.8284546559151662</v>
      </c>
      <c r="Y9" s="29">
        <f aca="true" t="shared" si="12" ref="Y9:Y28">((F9)/((C9+R9)/2))*1000</f>
        <v>-4.584115762730587</v>
      </c>
      <c r="Z9" s="29">
        <f aca="true" t="shared" si="13" ref="Z9:Z28">((P9)/((C9+R9)/2))*1000</f>
        <v>-4.584115762730587</v>
      </c>
    </row>
    <row r="10" spans="1:26" ht="12">
      <c r="A10" s="58">
        <v>47003</v>
      </c>
      <c r="B10" s="28" t="s">
        <v>258</v>
      </c>
      <c r="C10" s="30">
        <v>8857</v>
      </c>
      <c r="D10" s="30">
        <v>46</v>
      </c>
      <c r="E10" s="30">
        <v>113</v>
      </c>
      <c r="F10" s="28">
        <f t="shared" si="0"/>
        <v>-67</v>
      </c>
      <c r="G10" s="30">
        <v>56</v>
      </c>
      <c r="H10" s="30">
        <v>355</v>
      </c>
      <c r="I10" s="30">
        <v>4</v>
      </c>
      <c r="J10" s="28">
        <f t="shared" si="1"/>
        <v>415</v>
      </c>
      <c r="K10" s="30">
        <v>34</v>
      </c>
      <c r="L10" s="30">
        <v>317</v>
      </c>
      <c r="M10" s="30">
        <v>45</v>
      </c>
      <c r="N10" s="28">
        <f t="shared" si="2"/>
        <v>396</v>
      </c>
      <c r="O10" s="28">
        <f t="shared" si="3"/>
        <v>19</v>
      </c>
      <c r="P10" s="28">
        <f t="shared" si="4"/>
        <v>-48</v>
      </c>
      <c r="Q10" s="30">
        <v>-41</v>
      </c>
      <c r="R10" s="28">
        <f t="shared" si="5"/>
        <v>8768</v>
      </c>
      <c r="S10" s="29">
        <f t="shared" si="6"/>
        <v>5.219858156028369</v>
      </c>
      <c r="T10" s="29">
        <f t="shared" si="7"/>
        <v>12.822695035460992</v>
      </c>
      <c r="U10" s="29">
        <f t="shared" si="8"/>
        <v>2.1560283687943262</v>
      </c>
      <c r="V10" s="29">
        <f t="shared" si="9"/>
        <v>4.3120567375886525</v>
      </c>
      <c r="W10" s="29">
        <f t="shared" si="10"/>
        <v>2.49645390070922</v>
      </c>
      <c r="X10" s="29">
        <f t="shared" si="11"/>
        <v>-4.652482269503546</v>
      </c>
      <c r="Y10" s="29">
        <f t="shared" si="12"/>
        <v>-7.6028368794326235</v>
      </c>
      <c r="Z10" s="29">
        <f t="shared" si="13"/>
        <v>-5.446808510638298</v>
      </c>
    </row>
    <row r="11" spans="1:26" ht="12">
      <c r="A11" s="58">
        <v>47022</v>
      </c>
      <c r="B11" s="28" t="s">
        <v>259</v>
      </c>
      <c r="C11" s="27">
        <v>4488</v>
      </c>
      <c r="D11" s="27">
        <v>30</v>
      </c>
      <c r="E11" s="27">
        <v>54</v>
      </c>
      <c r="F11" s="28">
        <f t="shared" si="0"/>
        <v>-24</v>
      </c>
      <c r="G11" s="27">
        <v>19</v>
      </c>
      <c r="H11" s="27">
        <v>174</v>
      </c>
      <c r="I11" s="27">
        <v>5</v>
      </c>
      <c r="J11" s="28">
        <f t="shared" si="1"/>
        <v>198</v>
      </c>
      <c r="K11" s="27">
        <v>11</v>
      </c>
      <c r="L11" s="27">
        <v>141</v>
      </c>
      <c r="M11" s="27">
        <v>2</v>
      </c>
      <c r="N11" s="28">
        <f t="shared" si="2"/>
        <v>154</v>
      </c>
      <c r="O11" s="28">
        <f t="shared" si="3"/>
        <v>44</v>
      </c>
      <c r="P11" s="28">
        <f t="shared" si="4"/>
        <v>20</v>
      </c>
      <c r="Q11" s="27">
        <v>-3</v>
      </c>
      <c r="R11" s="28">
        <f t="shared" si="5"/>
        <v>4505</v>
      </c>
      <c r="S11" s="29">
        <f t="shared" si="6"/>
        <v>6.671855887912821</v>
      </c>
      <c r="T11" s="29">
        <f t="shared" si="7"/>
        <v>12.009340598243078</v>
      </c>
      <c r="U11" s="29">
        <f t="shared" si="8"/>
        <v>9.78538863560547</v>
      </c>
      <c r="V11" s="29">
        <f t="shared" si="9"/>
        <v>7.339041476704104</v>
      </c>
      <c r="W11" s="29">
        <f t="shared" si="10"/>
        <v>1.7791615701100856</v>
      </c>
      <c r="X11" s="29">
        <f t="shared" si="11"/>
        <v>0.6671855887912822</v>
      </c>
      <c r="Y11" s="29">
        <f t="shared" si="12"/>
        <v>-5.337484710330258</v>
      </c>
      <c r="Z11" s="29">
        <f t="shared" si="13"/>
        <v>4.447903925275214</v>
      </c>
    </row>
    <row r="12" spans="1:26" ht="12">
      <c r="A12" s="58">
        <v>47005</v>
      </c>
      <c r="B12" s="28" t="s">
        <v>260</v>
      </c>
      <c r="C12" s="30">
        <v>7405</v>
      </c>
      <c r="D12" s="30">
        <v>37</v>
      </c>
      <c r="E12" s="30">
        <v>111</v>
      </c>
      <c r="F12" s="28">
        <f t="shared" si="0"/>
        <v>-74</v>
      </c>
      <c r="G12" s="30">
        <v>38</v>
      </c>
      <c r="H12" s="30">
        <v>207</v>
      </c>
      <c r="I12" s="30">
        <v>9</v>
      </c>
      <c r="J12" s="28">
        <f t="shared" si="1"/>
        <v>254</v>
      </c>
      <c r="K12" s="30">
        <v>16</v>
      </c>
      <c r="L12" s="30">
        <v>194</v>
      </c>
      <c r="M12" s="30">
        <v>8</v>
      </c>
      <c r="N12" s="28">
        <f t="shared" si="2"/>
        <v>218</v>
      </c>
      <c r="O12" s="28">
        <f t="shared" si="3"/>
        <v>36</v>
      </c>
      <c r="P12" s="28">
        <f t="shared" si="4"/>
        <v>-38</v>
      </c>
      <c r="Q12" s="30">
        <v>5</v>
      </c>
      <c r="R12" s="28">
        <f t="shared" si="5"/>
        <v>7372</v>
      </c>
      <c r="S12" s="29">
        <f t="shared" si="6"/>
        <v>5.007782364485348</v>
      </c>
      <c r="T12" s="29">
        <f t="shared" si="7"/>
        <v>15.023347093456046</v>
      </c>
      <c r="U12" s="29">
        <f t="shared" si="8"/>
        <v>4.872436895174934</v>
      </c>
      <c r="V12" s="29">
        <f t="shared" si="9"/>
        <v>1.7594911010353929</v>
      </c>
      <c r="W12" s="29">
        <f t="shared" si="10"/>
        <v>2.977600324829126</v>
      </c>
      <c r="X12" s="29">
        <f t="shared" si="11"/>
        <v>0.13534546931041486</v>
      </c>
      <c r="Y12" s="29">
        <f t="shared" si="12"/>
        <v>-10.015564728970697</v>
      </c>
      <c r="Z12" s="29">
        <f t="shared" si="13"/>
        <v>-5.143127833795763</v>
      </c>
    </row>
    <row r="13" spans="1:26" ht="12">
      <c r="A13" s="58">
        <v>47006</v>
      </c>
      <c r="B13" s="28" t="s">
        <v>261</v>
      </c>
      <c r="C13" s="27">
        <v>6318</v>
      </c>
      <c r="D13" s="27">
        <v>35</v>
      </c>
      <c r="E13" s="27">
        <v>57</v>
      </c>
      <c r="F13" s="28">
        <f t="shared" si="0"/>
        <v>-22</v>
      </c>
      <c r="G13" s="27">
        <v>21</v>
      </c>
      <c r="H13" s="27">
        <v>138</v>
      </c>
      <c r="I13" s="27">
        <v>6</v>
      </c>
      <c r="J13" s="28">
        <f t="shared" si="1"/>
        <v>165</v>
      </c>
      <c r="K13" s="27">
        <v>6</v>
      </c>
      <c r="L13" s="27">
        <v>132</v>
      </c>
      <c r="M13" s="27">
        <v>5</v>
      </c>
      <c r="N13" s="28">
        <f t="shared" si="2"/>
        <v>143</v>
      </c>
      <c r="O13" s="28">
        <f t="shared" si="3"/>
        <v>22</v>
      </c>
      <c r="P13" s="28">
        <f t="shared" si="4"/>
        <v>0</v>
      </c>
      <c r="Q13" s="27">
        <v>-39</v>
      </c>
      <c r="R13" s="28">
        <f t="shared" si="5"/>
        <v>6279</v>
      </c>
      <c r="S13" s="29">
        <f t="shared" si="6"/>
        <v>5.556878621894102</v>
      </c>
      <c r="T13" s="29">
        <f t="shared" si="7"/>
        <v>9.04977375565611</v>
      </c>
      <c r="U13" s="29">
        <f t="shared" si="8"/>
        <v>3.4928951337620067</v>
      </c>
      <c r="V13" s="29">
        <f t="shared" si="9"/>
        <v>0.9526077637532746</v>
      </c>
      <c r="W13" s="29">
        <f t="shared" si="10"/>
        <v>2.3815194093831864</v>
      </c>
      <c r="X13" s="29">
        <f t="shared" si="11"/>
        <v>0.15876796062554577</v>
      </c>
      <c r="Y13" s="29">
        <f t="shared" si="12"/>
        <v>-3.4928951337620067</v>
      </c>
      <c r="Z13" s="29">
        <f t="shared" si="13"/>
        <v>0</v>
      </c>
    </row>
    <row r="14" spans="1:26" ht="12">
      <c r="A14" s="58">
        <v>47007</v>
      </c>
      <c r="B14" s="28" t="s">
        <v>262</v>
      </c>
      <c r="C14" s="30">
        <v>3122</v>
      </c>
      <c r="D14" s="30">
        <v>16</v>
      </c>
      <c r="E14" s="30">
        <v>42</v>
      </c>
      <c r="F14" s="28">
        <f t="shared" si="0"/>
        <v>-26</v>
      </c>
      <c r="G14" s="30">
        <v>18</v>
      </c>
      <c r="H14" s="30">
        <v>138</v>
      </c>
      <c r="I14" s="30">
        <v>2</v>
      </c>
      <c r="J14" s="28">
        <f t="shared" si="1"/>
        <v>158</v>
      </c>
      <c r="K14" s="30">
        <v>13</v>
      </c>
      <c r="L14" s="30">
        <v>121</v>
      </c>
      <c r="M14" s="30">
        <v>6</v>
      </c>
      <c r="N14" s="28">
        <f t="shared" si="2"/>
        <v>140</v>
      </c>
      <c r="O14" s="28">
        <f t="shared" si="3"/>
        <v>18</v>
      </c>
      <c r="P14" s="28">
        <f t="shared" si="4"/>
        <v>-8</v>
      </c>
      <c r="Q14" s="30">
        <v>16</v>
      </c>
      <c r="R14" s="28">
        <f t="shared" si="5"/>
        <v>3130</v>
      </c>
      <c r="S14" s="29">
        <f t="shared" si="6"/>
        <v>5.1183621241202815</v>
      </c>
      <c r="T14" s="29">
        <f t="shared" si="7"/>
        <v>13.435700575815739</v>
      </c>
      <c r="U14" s="29">
        <f t="shared" si="8"/>
        <v>5.758157389635317</v>
      </c>
      <c r="V14" s="29">
        <f t="shared" si="9"/>
        <v>5.438259756877799</v>
      </c>
      <c r="W14" s="29">
        <f t="shared" si="10"/>
        <v>1.599488163787588</v>
      </c>
      <c r="X14" s="29">
        <f t="shared" si="11"/>
        <v>-1.2795905310300704</v>
      </c>
      <c r="Y14" s="29">
        <f t="shared" si="12"/>
        <v>-8.317338451695457</v>
      </c>
      <c r="Z14" s="29">
        <f t="shared" si="13"/>
        <v>-2.5591810620601407</v>
      </c>
    </row>
    <row r="15" spans="1:26" ht="12">
      <c r="A15" s="58">
        <v>47008</v>
      </c>
      <c r="B15" s="28" t="s">
        <v>263</v>
      </c>
      <c r="C15" s="27">
        <v>7814</v>
      </c>
      <c r="D15" s="27">
        <v>32</v>
      </c>
      <c r="E15" s="27">
        <v>87</v>
      </c>
      <c r="F15" s="28">
        <f t="shared" si="0"/>
        <v>-55</v>
      </c>
      <c r="G15" s="27">
        <v>33</v>
      </c>
      <c r="H15" s="27">
        <v>322</v>
      </c>
      <c r="I15" s="27">
        <v>2</v>
      </c>
      <c r="J15" s="28">
        <f t="shared" si="1"/>
        <v>357</v>
      </c>
      <c r="K15" s="27">
        <v>30</v>
      </c>
      <c r="L15" s="27">
        <v>326</v>
      </c>
      <c r="M15" s="27">
        <v>8</v>
      </c>
      <c r="N15" s="28">
        <f t="shared" si="2"/>
        <v>364</v>
      </c>
      <c r="O15" s="28">
        <f t="shared" si="3"/>
        <v>-7</v>
      </c>
      <c r="P15" s="28">
        <f t="shared" si="4"/>
        <v>-62</v>
      </c>
      <c r="Q15" s="27">
        <v>-45</v>
      </c>
      <c r="R15" s="28">
        <f t="shared" si="5"/>
        <v>7707</v>
      </c>
      <c r="S15" s="29">
        <f t="shared" si="6"/>
        <v>4.123445654274854</v>
      </c>
      <c r="T15" s="29">
        <f t="shared" si="7"/>
        <v>11.210617872559759</v>
      </c>
      <c r="U15" s="29">
        <f t="shared" si="8"/>
        <v>-0.9020037368726241</v>
      </c>
      <c r="V15" s="29">
        <f t="shared" si="9"/>
        <v>-0.5154307067843568</v>
      </c>
      <c r="W15" s="29">
        <f t="shared" si="10"/>
        <v>0.38657303008826754</v>
      </c>
      <c r="X15" s="29">
        <f t="shared" si="11"/>
        <v>-0.7731460601765351</v>
      </c>
      <c r="Y15" s="29">
        <f t="shared" si="12"/>
        <v>-7.087172218284904</v>
      </c>
      <c r="Z15" s="29">
        <f t="shared" si="13"/>
        <v>-7.9891759551575285</v>
      </c>
    </row>
    <row r="16" spans="1:26" ht="12">
      <c r="A16" s="58">
        <v>47009</v>
      </c>
      <c r="B16" s="28" t="s">
        <v>264</v>
      </c>
      <c r="C16" s="30">
        <v>21141</v>
      </c>
      <c r="D16" s="30">
        <v>145</v>
      </c>
      <c r="E16" s="30">
        <v>251</v>
      </c>
      <c r="F16" s="28">
        <f t="shared" si="0"/>
        <v>-106</v>
      </c>
      <c r="G16" s="30">
        <v>41</v>
      </c>
      <c r="H16" s="30">
        <v>658</v>
      </c>
      <c r="I16" s="30">
        <v>2</v>
      </c>
      <c r="J16" s="28">
        <f t="shared" si="1"/>
        <v>701</v>
      </c>
      <c r="K16" s="30">
        <v>42</v>
      </c>
      <c r="L16" s="30">
        <v>537</v>
      </c>
      <c r="M16" s="30">
        <v>2</v>
      </c>
      <c r="N16" s="28">
        <f t="shared" si="2"/>
        <v>581</v>
      </c>
      <c r="O16" s="28">
        <f t="shared" si="3"/>
        <v>120</v>
      </c>
      <c r="P16" s="28">
        <f t="shared" si="4"/>
        <v>14</v>
      </c>
      <c r="Q16" s="30">
        <v>-256</v>
      </c>
      <c r="R16" s="28">
        <f t="shared" si="5"/>
        <v>20899</v>
      </c>
      <c r="S16" s="29">
        <f t="shared" si="6"/>
        <v>6.898192197906755</v>
      </c>
      <c r="T16" s="29">
        <f t="shared" si="7"/>
        <v>11.941008563273073</v>
      </c>
      <c r="U16" s="29">
        <f t="shared" si="8"/>
        <v>5.708848715509039</v>
      </c>
      <c r="V16" s="29">
        <f t="shared" si="9"/>
        <v>5.756422454804948</v>
      </c>
      <c r="W16" s="29">
        <f t="shared" si="10"/>
        <v>-0.047573739295908656</v>
      </c>
      <c r="X16" s="29">
        <f t="shared" si="11"/>
        <v>0</v>
      </c>
      <c r="Y16" s="29">
        <f t="shared" si="12"/>
        <v>-5.042816365366317</v>
      </c>
      <c r="Z16" s="29">
        <f t="shared" si="13"/>
        <v>0.6660323501427212</v>
      </c>
    </row>
    <row r="17" spans="1:26" ht="12">
      <c r="A17" s="58">
        <v>47010</v>
      </c>
      <c r="B17" s="28" t="s">
        <v>265</v>
      </c>
      <c r="C17" s="27">
        <v>10846</v>
      </c>
      <c r="D17" s="27">
        <v>54</v>
      </c>
      <c r="E17" s="27">
        <v>122</v>
      </c>
      <c r="F17" s="28">
        <f t="shared" si="0"/>
        <v>-68</v>
      </c>
      <c r="G17" s="27">
        <v>44</v>
      </c>
      <c r="H17" s="27">
        <v>302</v>
      </c>
      <c r="I17" s="27">
        <v>6</v>
      </c>
      <c r="J17" s="28">
        <f t="shared" si="1"/>
        <v>352</v>
      </c>
      <c r="K17" s="27">
        <v>18</v>
      </c>
      <c r="L17" s="27">
        <v>254</v>
      </c>
      <c r="M17" s="27">
        <v>10</v>
      </c>
      <c r="N17" s="28">
        <f t="shared" si="2"/>
        <v>282</v>
      </c>
      <c r="O17" s="28">
        <f t="shared" si="3"/>
        <v>70</v>
      </c>
      <c r="P17" s="28">
        <f t="shared" si="4"/>
        <v>2</v>
      </c>
      <c r="Q17" s="27">
        <v>-91</v>
      </c>
      <c r="R17" s="28">
        <f t="shared" si="5"/>
        <v>10757</v>
      </c>
      <c r="S17" s="29">
        <f t="shared" si="6"/>
        <v>4.999305651992779</v>
      </c>
      <c r="T17" s="29">
        <f t="shared" si="7"/>
        <v>11.294727584131834</v>
      </c>
      <c r="U17" s="29">
        <f t="shared" si="8"/>
        <v>6.48058140073138</v>
      </c>
      <c r="V17" s="29">
        <f t="shared" si="9"/>
        <v>4.443827246215803</v>
      </c>
      <c r="W17" s="29">
        <f t="shared" si="10"/>
        <v>2.407073091700227</v>
      </c>
      <c r="X17" s="29">
        <f t="shared" si="11"/>
        <v>-0.37031893718465025</v>
      </c>
      <c r="Y17" s="29">
        <f t="shared" si="12"/>
        <v>-6.295421932139055</v>
      </c>
      <c r="Z17" s="29">
        <f t="shared" si="13"/>
        <v>0.18515946859232513</v>
      </c>
    </row>
    <row r="18" spans="1:26" ht="12">
      <c r="A18" s="58">
        <v>47011</v>
      </c>
      <c r="B18" s="28" t="s">
        <v>266</v>
      </c>
      <c r="C18" s="30">
        <v>20001</v>
      </c>
      <c r="D18" s="30">
        <v>127</v>
      </c>
      <c r="E18" s="30">
        <v>275</v>
      </c>
      <c r="F18" s="28">
        <f t="shared" si="0"/>
        <v>-148</v>
      </c>
      <c r="G18" s="30">
        <v>167</v>
      </c>
      <c r="H18" s="30">
        <v>912</v>
      </c>
      <c r="I18" s="30">
        <v>16</v>
      </c>
      <c r="J18" s="28">
        <f t="shared" si="1"/>
        <v>1095</v>
      </c>
      <c r="K18" s="30">
        <v>66</v>
      </c>
      <c r="L18" s="30">
        <v>802</v>
      </c>
      <c r="M18" s="30">
        <v>136</v>
      </c>
      <c r="N18" s="28">
        <f t="shared" si="2"/>
        <v>1004</v>
      </c>
      <c r="O18" s="28">
        <f t="shared" si="3"/>
        <v>91</v>
      </c>
      <c r="P18" s="28">
        <f t="shared" si="4"/>
        <v>-57</v>
      </c>
      <c r="Q18" s="30">
        <v>508</v>
      </c>
      <c r="R18" s="28">
        <f t="shared" si="5"/>
        <v>20452</v>
      </c>
      <c r="S18" s="29">
        <f t="shared" si="6"/>
        <v>6.278891553160458</v>
      </c>
      <c r="T18" s="29">
        <f t="shared" si="7"/>
        <v>13.596025016686031</v>
      </c>
      <c r="U18" s="29">
        <f t="shared" si="8"/>
        <v>4.499048278248832</v>
      </c>
      <c r="V18" s="29">
        <f t="shared" si="9"/>
        <v>5.438410006674412</v>
      </c>
      <c r="W18" s="29">
        <f t="shared" si="10"/>
        <v>4.993449187946506</v>
      </c>
      <c r="X18" s="29">
        <f t="shared" si="11"/>
        <v>-5.932810916372086</v>
      </c>
      <c r="Y18" s="29">
        <f t="shared" si="12"/>
        <v>-7.317133463525573</v>
      </c>
      <c r="Z18" s="29">
        <f t="shared" si="13"/>
        <v>-2.818085185276741</v>
      </c>
    </row>
    <row r="19" spans="1:26" ht="12">
      <c r="A19" s="58">
        <v>47012</v>
      </c>
      <c r="B19" s="28" t="s">
        <v>267</v>
      </c>
      <c r="C19" s="27">
        <v>19445</v>
      </c>
      <c r="D19" s="27">
        <v>116</v>
      </c>
      <c r="E19" s="27">
        <v>241</v>
      </c>
      <c r="F19" s="28">
        <f t="shared" si="0"/>
        <v>-125</v>
      </c>
      <c r="G19" s="27">
        <v>120</v>
      </c>
      <c r="H19" s="27">
        <v>501</v>
      </c>
      <c r="I19" s="27">
        <v>27</v>
      </c>
      <c r="J19" s="28">
        <f t="shared" si="1"/>
        <v>648</v>
      </c>
      <c r="K19" s="27">
        <v>88</v>
      </c>
      <c r="L19" s="27">
        <v>491</v>
      </c>
      <c r="M19" s="27">
        <v>24</v>
      </c>
      <c r="N19" s="28">
        <f t="shared" si="2"/>
        <v>603</v>
      </c>
      <c r="O19" s="28">
        <f t="shared" si="3"/>
        <v>45</v>
      </c>
      <c r="P19" s="28">
        <f t="shared" si="4"/>
        <v>-80</v>
      </c>
      <c r="Q19" s="27">
        <v>-115</v>
      </c>
      <c r="R19" s="28">
        <f t="shared" si="5"/>
        <v>19250</v>
      </c>
      <c r="S19" s="29">
        <f t="shared" si="6"/>
        <v>5.995606667528104</v>
      </c>
      <c r="T19" s="29">
        <f t="shared" si="7"/>
        <v>12.456389714433389</v>
      </c>
      <c r="U19" s="29">
        <f t="shared" si="8"/>
        <v>2.3258818968859023</v>
      </c>
      <c r="V19" s="29">
        <f t="shared" si="9"/>
        <v>0.5168626437524227</v>
      </c>
      <c r="W19" s="29">
        <f t="shared" si="10"/>
        <v>1.6539604600077529</v>
      </c>
      <c r="X19" s="29">
        <f t="shared" si="11"/>
        <v>0.15505879312572685</v>
      </c>
      <c r="Y19" s="29">
        <f t="shared" si="12"/>
        <v>-6.460783046905284</v>
      </c>
      <c r="Z19" s="29">
        <f t="shared" si="13"/>
        <v>-4.134901150019382</v>
      </c>
    </row>
    <row r="20" spans="1:26" ht="12">
      <c r="A20" s="58">
        <v>47013</v>
      </c>
      <c r="B20" s="28" t="s">
        <v>268</v>
      </c>
      <c r="C20" s="30">
        <v>9165</v>
      </c>
      <c r="D20" s="30">
        <v>54</v>
      </c>
      <c r="E20" s="30">
        <v>113</v>
      </c>
      <c r="F20" s="28">
        <f t="shared" si="0"/>
        <v>-59</v>
      </c>
      <c r="G20" s="30">
        <v>33</v>
      </c>
      <c r="H20" s="30">
        <v>350</v>
      </c>
      <c r="I20" s="30">
        <v>2</v>
      </c>
      <c r="J20" s="28">
        <f t="shared" si="1"/>
        <v>385</v>
      </c>
      <c r="K20" s="30">
        <v>18</v>
      </c>
      <c r="L20" s="30">
        <v>322</v>
      </c>
      <c r="M20" s="30">
        <v>4</v>
      </c>
      <c r="N20" s="28">
        <f t="shared" si="2"/>
        <v>344</v>
      </c>
      <c r="O20" s="28">
        <f t="shared" si="3"/>
        <v>41</v>
      </c>
      <c r="P20" s="28">
        <f t="shared" si="4"/>
        <v>-18</v>
      </c>
      <c r="Q20" s="30">
        <v>20</v>
      </c>
      <c r="R20" s="28">
        <f t="shared" si="5"/>
        <v>9167</v>
      </c>
      <c r="S20" s="29">
        <f t="shared" si="6"/>
        <v>5.891337551821951</v>
      </c>
      <c r="T20" s="29">
        <f t="shared" si="7"/>
        <v>12.328169321405193</v>
      </c>
      <c r="U20" s="29">
        <f t="shared" si="8"/>
        <v>4.473052585642592</v>
      </c>
      <c r="V20" s="29">
        <f t="shared" si="9"/>
        <v>3.0547676194632336</v>
      </c>
      <c r="W20" s="29">
        <f t="shared" si="10"/>
        <v>1.6364826532838752</v>
      </c>
      <c r="X20" s="29">
        <f t="shared" si="11"/>
        <v>-0.2181976871045167</v>
      </c>
      <c r="Y20" s="29">
        <f t="shared" si="12"/>
        <v>-6.436831769583242</v>
      </c>
      <c r="Z20" s="29">
        <f t="shared" si="13"/>
        <v>-1.9637791839406502</v>
      </c>
    </row>
    <row r="21" spans="1:26" ht="12">
      <c r="A21" s="58">
        <v>47014</v>
      </c>
      <c r="B21" s="28" t="s">
        <v>269</v>
      </c>
      <c r="C21" s="27">
        <v>90908</v>
      </c>
      <c r="D21" s="27">
        <v>542</v>
      </c>
      <c r="E21" s="27">
        <v>1183</v>
      </c>
      <c r="F21" s="28">
        <f t="shared" si="0"/>
        <v>-641</v>
      </c>
      <c r="G21" s="27">
        <v>427</v>
      </c>
      <c r="H21" s="27">
        <v>1732</v>
      </c>
      <c r="I21" s="27">
        <v>50</v>
      </c>
      <c r="J21" s="28">
        <f t="shared" si="1"/>
        <v>2209</v>
      </c>
      <c r="K21" s="27">
        <v>223</v>
      </c>
      <c r="L21" s="27">
        <v>1632</v>
      </c>
      <c r="M21" s="27">
        <v>165</v>
      </c>
      <c r="N21" s="28">
        <f t="shared" si="2"/>
        <v>2020</v>
      </c>
      <c r="O21" s="28">
        <f t="shared" si="3"/>
        <v>189</v>
      </c>
      <c r="P21" s="28">
        <f t="shared" si="4"/>
        <v>-452</v>
      </c>
      <c r="Q21" s="27">
        <v>-727</v>
      </c>
      <c r="R21" s="28">
        <f t="shared" si="5"/>
        <v>89729</v>
      </c>
      <c r="S21" s="29">
        <f t="shared" si="6"/>
        <v>6.000985401661897</v>
      </c>
      <c r="T21" s="29">
        <f t="shared" si="7"/>
        <v>13.098091753073843</v>
      </c>
      <c r="U21" s="29">
        <f t="shared" si="8"/>
        <v>2.0925945404319157</v>
      </c>
      <c r="V21" s="29">
        <f t="shared" si="9"/>
        <v>1.1071928785354053</v>
      </c>
      <c r="W21" s="29">
        <f t="shared" si="10"/>
        <v>2.258673472212227</v>
      </c>
      <c r="X21" s="29">
        <f t="shared" si="11"/>
        <v>-1.2732718103157161</v>
      </c>
      <c r="Y21" s="29">
        <f t="shared" si="12"/>
        <v>-7.097106351411948</v>
      </c>
      <c r="Z21" s="29">
        <f t="shared" si="13"/>
        <v>-5.0045118109800315</v>
      </c>
    </row>
    <row r="22" spans="1:26" ht="12">
      <c r="A22" s="58">
        <v>47016</v>
      </c>
      <c r="B22" s="28" t="s">
        <v>270</v>
      </c>
      <c r="C22" s="30">
        <v>8852</v>
      </c>
      <c r="D22" s="30">
        <v>49</v>
      </c>
      <c r="E22" s="30">
        <v>106</v>
      </c>
      <c r="F22" s="28">
        <f t="shared" si="0"/>
        <v>-57</v>
      </c>
      <c r="G22" s="30">
        <v>20</v>
      </c>
      <c r="H22" s="30">
        <v>279</v>
      </c>
      <c r="I22" s="30">
        <v>1</v>
      </c>
      <c r="J22" s="28">
        <f t="shared" si="1"/>
        <v>300</v>
      </c>
      <c r="K22" s="30">
        <v>13</v>
      </c>
      <c r="L22" s="30">
        <v>243</v>
      </c>
      <c r="M22" s="30">
        <v>5</v>
      </c>
      <c r="N22" s="28">
        <f t="shared" si="2"/>
        <v>261</v>
      </c>
      <c r="O22" s="28">
        <f t="shared" si="3"/>
        <v>39</v>
      </c>
      <c r="P22" s="28">
        <f t="shared" si="4"/>
        <v>-18</v>
      </c>
      <c r="Q22" s="30">
        <v>-42</v>
      </c>
      <c r="R22" s="28">
        <f t="shared" si="5"/>
        <v>8792</v>
      </c>
      <c r="S22" s="29">
        <f t="shared" si="6"/>
        <v>5.554296077986851</v>
      </c>
      <c r="T22" s="29">
        <f t="shared" si="7"/>
        <v>12.015416005440944</v>
      </c>
      <c r="U22" s="29">
        <f t="shared" si="8"/>
        <v>4.4207662661528</v>
      </c>
      <c r="V22" s="29">
        <f t="shared" si="9"/>
        <v>4.080707322602585</v>
      </c>
      <c r="W22" s="29">
        <f t="shared" si="10"/>
        <v>0.7934708682838358</v>
      </c>
      <c r="X22" s="29">
        <f t="shared" si="11"/>
        <v>-0.45341192473362046</v>
      </c>
      <c r="Y22" s="29">
        <f t="shared" si="12"/>
        <v>-6.461119927454092</v>
      </c>
      <c r="Z22" s="29">
        <f t="shared" si="13"/>
        <v>-2.0403536613012925</v>
      </c>
    </row>
    <row r="23" spans="1:26" ht="12">
      <c r="A23" s="58">
        <v>47017</v>
      </c>
      <c r="B23" s="28" t="s">
        <v>271</v>
      </c>
      <c r="C23" s="27">
        <v>26566</v>
      </c>
      <c r="D23" s="27">
        <v>171</v>
      </c>
      <c r="E23" s="27">
        <v>238</v>
      </c>
      <c r="F23" s="28">
        <f t="shared" si="0"/>
        <v>-67</v>
      </c>
      <c r="G23" s="27">
        <v>104</v>
      </c>
      <c r="H23" s="27">
        <v>777</v>
      </c>
      <c r="I23" s="27">
        <v>52</v>
      </c>
      <c r="J23" s="28">
        <f t="shared" si="1"/>
        <v>933</v>
      </c>
      <c r="K23" s="27">
        <v>26</v>
      </c>
      <c r="L23" s="27">
        <v>635</v>
      </c>
      <c r="M23" s="27">
        <v>109</v>
      </c>
      <c r="N23" s="28">
        <f t="shared" si="2"/>
        <v>770</v>
      </c>
      <c r="O23" s="28">
        <f t="shared" si="3"/>
        <v>163</v>
      </c>
      <c r="P23" s="28">
        <f t="shared" si="4"/>
        <v>96</v>
      </c>
      <c r="Q23" s="27">
        <v>262</v>
      </c>
      <c r="R23" s="28">
        <f t="shared" si="5"/>
        <v>26924</v>
      </c>
      <c r="S23" s="29">
        <f t="shared" si="6"/>
        <v>6.393718452047112</v>
      </c>
      <c r="T23" s="29">
        <f t="shared" si="7"/>
        <v>8.898859599925219</v>
      </c>
      <c r="U23" s="29">
        <f t="shared" si="8"/>
        <v>6.094597120957188</v>
      </c>
      <c r="V23" s="29">
        <f t="shared" si="9"/>
        <v>5.309403626846139</v>
      </c>
      <c r="W23" s="29">
        <f t="shared" si="10"/>
        <v>2.916432978126753</v>
      </c>
      <c r="X23" s="29">
        <f t="shared" si="11"/>
        <v>-2.131239484015704</v>
      </c>
      <c r="Y23" s="29">
        <f t="shared" si="12"/>
        <v>-2.505141147878108</v>
      </c>
      <c r="Z23" s="29">
        <f t="shared" si="13"/>
        <v>3.58945597307908</v>
      </c>
    </row>
    <row r="24" spans="1:26" ht="12">
      <c r="A24" s="58">
        <v>47018</v>
      </c>
      <c r="B24" s="28" t="s">
        <v>272</v>
      </c>
      <c r="C24" s="30">
        <v>1514</v>
      </c>
      <c r="D24" s="30">
        <v>10</v>
      </c>
      <c r="E24" s="30">
        <v>32</v>
      </c>
      <c r="F24" s="28">
        <f t="shared" si="0"/>
        <v>-22</v>
      </c>
      <c r="G24" s="30">
        <v>4</v>
      </c>
      <c r="H24" s="30">
        <v>58</v>
      </c>
      <c r="I24" s="30">
        <v>0</v>
      </c>
      <c r="J24" s="28">
        <f t="shared" si="1"/>
        <v>62</v>
      </c>
      <c r="K24" s="30">
        <v>5</v>
      </c>
      <c r="L24" s="30">
        <v>62</v>
      </c>
      <c r="M24" s="30">
        <v>5</v>
      </c>
      <c r="N24" s="28">
        <f t="shared" si="2"/>
        <v>72</v>
      </c>
      <c r="O24" s="28">
        <f t="shared" si="3"/>
        <v>-10</v>
      </c>
      <c r="P24" s="28">
        <f t="shared" si="4"/>
        <v>-32</v>
      </c>
      <c r="Q24" s="30">
        <v>-38</v>
      </c>
      <c r="R24" s="28">
        <f t="shared" si="5"/>
        <v>1444</v>
      </c>
      <c r="S24" s="29">
        <f t="shared" si="6"/>
        <v>6.761325219743069</v>
      </c>
      <c r="T24" s="29">
        <f t="shared" si="7"/>
        <v>21.636240703177823</v>
      </c>
      <c r="U24" s="29">
        <f t="shared" si="8"/>
        <v>-6.761325219743069</v>
      </c>
      <c r="V24" s="29">
        <f t="shared" si="9"/>
        <v>-2.704530087897228</v>
      </c>
      <c r="W24" s="29">
        <f t="shared" si="10"/>
        <v>-0.676132521974307</v>
      </c>
      <c r="X24" s="29">
        <f t="shared" si="11"/>
        <v>-3.3806626098715347</v>
      </c>
      <c r="Y24" s="29">
        <f t="shared" si="12"/>
        <v>-14.874915483434753</v>
      </c>
      <c r="Z24" s="29">
        <f t="shared" si="13"/>
        <v>-21.636240703177823</v>
      </c>
    </row>
    <row r="25" spans="1:26" ht="12">
      <c r="A25" s="58">
        <v>47020</v>
      </c>
      <c r="B25" s="28" t="s">
        <v>273</v>
      </c>
      <c r="C25" s="27">
        <v>11642</v>
      </c>
      <c r="D25" s="27">
        <v>74</v>
      </c>
      <c r="E25" s="27">
        <v>135</v>
      </c>
      <c r="F25" s="28">
        <f t="shared" si="0"/>
        <v>-61</v>
      </c>
      <c r="G25" s="27">
        <v>43</v>
      </c>
      <c r="H25" s="27">
        <v>486</v>
      </c>
      <c r="I25" s="27">
        <v>1</v>
      </c>
      <c r="J25" s="28">
        <f t="shared" si="1"/>
        <v>530</v>
      </c>
      <c r="K25" s="27">
        <v>37</v>
      </c>
      <c r="L25" s="27">
        <v>386</v>
      </c>
      <c r="M25" s="27">
        <v>25</v>
      </c>
      <c r="N25" s="28">
        <f t="shared" si="2"/>
        <v>448</v>
      </c>
      <c r="O25" s="28">
        <f t="shared" si="3"/>
        <v>82</v>
      </c>
      <c r="P25" s="28">
        <f t="shared" si="4"/>
        <v>21</v>
      </c>
      <c r="Q25" s="27">
        <v>1</v>
      </c>
      <c r="R25" s="28">
        <f t="shared" si="5"/>
        <v>11664</v>
      </c>
      <c r="S25" s="29">
        <f t="shared" si="6"/>
        <v>6.3502960611001456</v>
      </c>
      <c r="T25" s="29">
        <f t="shared" si="7"/>
        <v>11.584999570925943</v>
      </c>
      <c r="U25" s="29">
        <f t="shared" si="8"/>
        <v>7.036814554192054</v>
      </c>
      <c r="V25" s="29">
        <f t="shared" si="9"/>
        <v>8.581481163648846</v>
      </c>
      <c r="W25" s="29">
        <f t="shared" si="10"/>
        <v>0.5148888698189308</v>
      </c>
      <c r="X25" s="29">
        <f t="shared" si="11"/>
        <v>-2.059555479275723</v>
      </c>
      <c r="Y25" s="29">
        <f t="shared" si="12"/>
        <v>-5.2347035098257955</v>
      </c>
      <c r="Z25" s="29">
        <f t="shared" si="13"/>
        <v>1.8021110443662576</v>
      </c>
    </row>
    <row r="26" spans="1:26" ht="12">
      <c r="A26" s="58">
        <v>47021</v>
      </c>
      <c r="B26" s="28" t="s">
        <v>274</v>
      </c>
      <c r="C26" s="30">
        <v>5609</v>
      </c>
      <c r="D26" s="30">
        <v>45</v>
      </c>
      <c r="E26" s="30">
        <v>67</v>
      </c>
      <c r="F26" s="28">
        <f t="shared" si="0"/>
        <v>-22</v>
      </c>
      <c r="G26" s="30">
        <v>35</v>
      </c>
      <c r="H26" s="30">
        <v>264</v>
      </c>
      <c r="I26" s="30">
        <v>7</v>
      </c>
      <c r="J26" s="28">
        <f t="shared" si="1"/>
        <v>306</v>
      </c>
      <c r="K26" s="30">
        <v>20</v>
      </c>
      <c r="L26" s="30">
        <v>240</v>
      </c>
      <c r="M26" s="30">
        <v>15</v>
      </c>
      <c r="N26" s="28">
        <f t="shared" si="2"/>
        <v>275</v>
      </c>
      <c r="O26" s="28">
        <f t="shared" si="3"/>
        <v>31</v>
      </c>
      <c r="P26" s="28">
        <f t="shared" si="4"/>
        <v>9</v>
      </c>
      <c r="Q26" s="30">
        <v>-6</v>
      </c>
      <c r="R26" s="28">
        <f t="shared" si="5"/>
        <v>5612</v>
      </c>
      <c r="S26" s="29">
        <f t="shared" si="6"/>
        <v>8.020675519115942</v>
      </c>
      <c r="T26" s="29">
        <f t="shared" si="7"/>
        <v>11.94189466179485</v>
      </c>
      <c r="U26" s="29">
        <f t="shared" si="8"/>
        <v>5.525354246502094</v>
      </c>
      <c r="V26" s="29">
        <f t="shared" si="9"/>
        <v>4.277693610195169</v>
      </c>
      <c r="W26" s="29">
        <f t="shared" si="10"/>
        <v>2.673558506371981</v>
      </c>
      <c r="X26" s="29">
        <f t="shared" si="11"/>
        <v>-1.4258978700650566</v>
      </c>
      <c r="Y26" s="29">
        <f t="shared" si="12"/>
        <v>-3.9212191426789054</v>
      </c>
      <c r="Z26" s="29">
        <f t="shared" si="13"/>
        <v>1.6041351038231886</v>
      </c>
    </row>
    <row r="27" spans="1:26" ht="12">
      <c r="A27" s="1">
        <v>47024</v>
      </c>
      <c r="B27" s="28" t="s">
        <v>275</v>
      </c>
      <c r="C27" s="27">
        <v>7867</v>
      </c>
      <c r="D27" s="27">
        <v>31</v>
      </c>
      <c r="E27" s="27">
        <v>148</v>
      </c>
      <c r="F27" s="28">
        <f t="shared" si="0"/>
        <v>-117</v>
      </c>
      <c r="G27" s="27">
        <v>29</v>
      </c>
      <c r="H27" s="27">
        <v>200</v>
      </c>
      <c r="I27" s="27">
        <v>14</v>
      </c>
      <c r="J27" s="28">
        <f t="shared" si="1"/>
        <v>243</v>
      </c>
      <c r="K27" s="27">
        <v>26</v>
      </c>
      <c r="L27" s="27">
        <v>150</v>
      </c>
      <c r="M27" s="27">
        <v>37</v>
      </c>
      <c r="N27" s="28">
        <f t="shared" si="2"/>
        <v>213</v>
      </c>
      <c r="O27" s="28">
        <f t="shared" si="3"/>
        <v>30</v>
      </c>
      <c r="P27" s="28">
        <f t="shared" si="4"/>
        <v>-87</v>
      </c>
      <c r="Q27" s="27">
        <v>-71</v>
      </c>
      <c r="R27" s="28">
        <f t="shared" si="5"/>
        <v>7709</v>
      </c>
      <c r="S27" s="29">
        <f t="shared" si="6"/>
        <v>3.9804827940421164</v>
      </c>
      <c r="T27" s="29">
        <f t="shared" si="7"/>
        <v>19.003595274781716</v>
      </c>
      <c r="U27" s="29">
        <f t="shared" si="8"/>
        <v>3.852080123266564</v>
      </c>
      <c r="V27" s="29">
        <f t="shared" si="9"/>
        <v>6.420133538777606</v>
      </c>
      <c r="W27" s="29">
        <f t="shared" si="10"/>
        <v>0.3852080123266564</v>
      </c>
      <c r="X27" s="29">
        <f t="shared" si="11"/>
        <v>-2.953261427837699</v>
      </c>
      <c r="Y27" s="29">
        <f t="shared" si="12"/>
        <v>-15.023112480739599</v>
      </c>
      <c r="Z27" s="29">
        <f t="shared" si="13"/>
        <v>-11.171032357473035</v>
      </c>
    </row>
    <row r="28" spans="1:26" s="60" customFormat="1" ht="12">
      <c r="A28" s="36"/>
      <c r="B28" s="36" t="s">
        <v>269</v>
      </c>
      <c r="C28" s="36">
        <f>SUM(C8:C27)</f>
        <v>291697</v>
      </c>
      <c r="D28" s="36">
        <f>SUM(D8:D27)</f>
        <v>1746</v>
      </c>
      <c r="E28" s="36">
        <f>SUM(E8:E27)</f>
        <v>3617</v>
      </c>
      <c r="F28" s="36">
        <f t="shared" si="0"/>
        <v>-1871</v>
      </c>
      <c r="G28" s="36">
        <f>SUM(G8:G27)</f>
        <v>1357</v>
      </c>
      <c r="H28" s="36">
        <f>SUM(H8:H27)</f>
        <v>8364</v>
      </c>
      <c r="I28" s="36">
        <f>SUM(I8:I27)</f>
        <v>239</v>
      </c>
      <c r="J28" s="36">
        <f t="shared" si="1"/>
        <v>9960</v>
      </c>
      <c r="K28" s="36">
        <f>SUM(K8:K27)</f>
        <v>734</v>
      </c>
      <c r="L28" s="36">
        <f>SUM(L8:L27)</f>
        <v>7581</v>
      </c>
      <c r="M28" s="36">
        <f>SUM(M8:M27)</f>
        <v>641</v>
      </c>
      <c r="N28" s="36">
        <f t="shared" si="2"/>
        <v>8956</v>
      </c>
      <c r="O28" s="36">
        <f t="shared" si="3"/>
        <v>1004</v>
      </c>
      <c r="P28" s="36">
        <f t="shared" si="4"/>
        <v>-867</v>
      </c>
      <c r="Q28" s="36">
        <f>SUM(Q8:Q27)</f>
        <v>-585</v>
      </c>
      <c r="R28" s="36">
        <f>SUM(R8:R27)</f>
        <v>290245</v>
      </c>
      <c r="S28" s="59">
        <f t="shared" si="6"/>
        <v>6.000597997738606</v>
      </c>
      <c r="T28" s="59">
        <f t="shared" si="7"/>
        <v>12.430792072062165</v>
      </c>
      <c r="U28" s="59">
        <f t="shared" si="8"/>
        <v>3.4505156871303324</v>
      </c>
      <c r="V28" s="59">
        <f t="shared" si="9"/>
        <v>2.6909898237281378</v>
      </c>
      <c r="W28" s="59">
        <f t="shared" si="10"/>
        <v>2.1411068456993996</v>
      </c>
      <c r="X28" s="59">
        <f t="shared" si="11"/>
        <v>-1.3815809822972047</v>
      </c>
      <c r="Y28" s="59">
        <f t="shared" si="12"/>
        <v>-6.430194074323558</v>
      </c>
      <c r="Z28" s="59">
        <f t="shared" si="13"/>
        <v>-2.9796783871932253</v>
      </c>
    </row>
    <row r="29" ht="12">
      <c r="A29" s="34" t="s">
        <v>71</v>
      </c>
    </row>
    <row r="50" ht="12">
      <c r="B50" s="28"/>
    </row>
  </sheetData>
  <sheetProtection selectLockedCells="1" selectUnlockedCells="1"/>
  <mergeCells count="13">
    <mergeCell ref="D4:F4"/>
    <mergeCell ref="G4:O4"/>
    <mergeCell ref="S4:S7"/>
    <mergeCell ref="T4:T7"/>
    <mergeCell ref="U4:X4"/>
    <mergeCell ref="Y4:Y7"/>
    <mergeCell ref="Z4:Z7"/>
    <mergeCell ref="G5:J5"/>
    <mergeCell ref="K5:N5"/>
    <mergeCell ref="U5:U7"/>
    <mergeCell ref="V5:V7"/>
    <mergeCell ref="W5:W7"/>
    <mergeCell ref="X5:X7"/>
  </mergeCells>
  <printOptions/>
  <pageMargins left="0.2" right="0.2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workbookViewId="0" topLeftCell="A1">
      <selection activeCell="R7" sqref="R7"/>
    </sheetView>
  </sheetViews>
  <sheetFormatPr defaultColWidth="9.140625" defaultRowHeight="12.75"/>
  <cols>
    <col min="1" max="1" width="7.00390625" style="1" customWidth="1"/>
    <col min="2" max="2" width="13.8515625" style="1" customWidth="1"/>
    <col min="3" max="3" width="10.57421875" style="1" customWidth="1"/>
    <col min="4" max="4" width="6.7109375" style="1" customWidth="1"/>
    <col min="5" max="5" width="7.57421875" style="1" customWidth="1"/>
    <col min="6" max="6" width="8.00390625" style="1" customWidth="1"/>
    <col min="7" max="7" width="5.57421875" style="1" customWidth="1"/>
    <col min="8" max="8" width="6.57421875" style="1" customWidth="1"/>
    <col min="9" max="9" width="6.00390625" style="1" customWidth="1"/>
    <col min="10" max="10" width="5.8515625" style="1" customWidth="1"/>
    <col min="11" max="11" width="5.57421875" style="1" customWidth="1"/>
    <col min="12" max="12" width="6.57421875" style="1" customWidth="1"/>
    <col min="13" max="13" width="8.28125" style="1" customWidth="1"/>
    <col min="14" max="14" width="5.8515625" style="1" customWidth="1"/>
    <col min="15" max="15" width="6.8515625" style="1" customWidth="1"/>
    <col min="16" max="17" width="7.57421875" style="1" customWidth="1"/>
    <col min="18" max="18" width="9.8515625" style="1" customWidth="1"/>
    <col min="19" max="19" width="7.28125" style="1" customWidth="1"/>
    <col min="20" max="20" width="8.421875" style="1" customWidth="1"/>
    <col min="21" max="21" width="5.8515625" style="1" customWidth="1"/>
    <col min="22" max="22" width="6.57421875" style="1" customWidth="1"/>
    <col min="23" max="23" width="5.7109375" style="1" customWidth="1"/>
    <col min="24" max="24" width="7.7109375" style="1" customWidth="1"/>
    <col min="25" max="25" width="7.421875" style="1" customWidth="1"/>
    <col min="26" max="26" width="7.00390625" style="1" customWidth="1"/>
    <col min="27" max="16384" width="9.140625" style="1" customWidth="1"/>
  </cols>
  <sheetData>
    <row r="1" spans="1:18" s="5" customFormat="1" ht="12">
      <c r="A1" s="2" t="s">
        <v>276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5" customFormat="1" ht="12">
      <c r="A2" s="4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7" customFormat="1" ht="12">
      <c r="A3" s="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6" s="7" customFormat="1" ht="12.75" customHeight="1">
      <c r="A4" s="9"/>
      <c r="B4" s="9"/>
      <c r="C4" s="10"/>
      <c r="D4" s="11" t="s">
        <v>1</v>
      </c>
      <c r="E4" s="11"/>
      <c r="F4" s="11"/>
      <c r="G4" s="11" t="s">
        <v>2</v>
      </c>
      <c r="H4" s="11"/>
      <c r="I4" s="11"/>
      <c r="J4" s="11"/>
      <c r="K4" s="11"/>
      <c r="L4" s="11"/>
      <c r="M4" s="11"/>
      <c r="N4" s="11"/>
      <c r="O4" s="11"/>
      <c r="P4" s="10"/>
      <c r="Q4" s="10"/>
      <c r="R4" s="10"/>
      <c r="S4" s="12" t="s">
        <v>3</v>
      </c>
      <c r="T4" s="12" t="s">
        <v>4</v>
      </c>
      <c r="U4" s="13" t="s">
        <v>5</v>
      </c>
      <c r="V4" s="13"/>
      <c r="W4" s="13"/>
      <c r="X4" s="13"/>
      <c r="Y4" s="12" t="s">
        <v>6</v>
      </c>
      <c r="Z4" s="12" t="s">
        <v>7</v>
      </c>
    </row>
    <row r="5" spans="1:26" s="7" customFormat="1" ht="11.25" customHeight="1">
      <c r="A5" s="14" t="s">
        <v>8</v>
      </c>
      <c r="B5" s="14" t="s">
        <v>9</v>
      </c>
      <c r="C5" s="15" t="s">
        <v>10</v>
      </c>
      <c r="D5" s="16"/>
      <c r="E5" s="16"/>
      <c r="F5" s="16"/>
      <c r="G5" s="11" t="s">
        <v>11</v>
      </c>
      <c r="H5" s="11"/>
      <c r="I5" s="11"/>
      <c r="J5" s="11"/>
      <c r="K5" s="11" t="s">
        <v>12</v>
      </c>
      <c r="L5" s="11"/>
      <c r="M5" s="11"/>
      <c r="N5" s="11"/>
      <c r="O5" s="17"/>
      <c r="P5" s="15"/>
      <c r="Q5" s="15"/>
      <c r="R5" s="15" t="s">
        <v>10</v>
      </c>
      <c r="S5" s="12"/>
      <c r="T5" s="12"/>
      <c r="U5" s="18" t="s">
        <v>13</v>
      </c>
      <c r="V5" s="18" t="s">
        <v>14</v>
      </c>
      <c r="W5" s="18" t="s">
        <v>15</v>
      </c>
      <c r="X5" s="19" t="s">
        <v>16</v>
      </c>
      <c r="Y5" s="12"/>
      <c r="Z5" s="12"/>
    </row>
    <row r="6" spans="1:26" s="7" customFormat="1" ht="11.25" customHeight="1">
      <c r="A6" s="14" t="s">
        <v>17</v>
      </c>
      <c r="B6" s="14" t="s">
        <v>18</v>
      </c>
      <c r="C6" s="15" t="s">
        <v>19</v>
      </c>
      <c r="D6" s="20" t="s">
        <v>20</v>
      </c>
      <c r="E6" s="20" t="s">
        <v>21</v>
      </c>
      <c r="F6" s="20" t="s">
        <v>22</v>
      </c>
      <c r="G6" s="21" t="s">
        <v>23</v>
      </c>
      <c r="H6" s="21" t="s">
        <v>23</v>
      </c>
      <c r="I6" s="21" t="s">
        <v>24</v>
      </c>
      <c r="J6" s="21"/>
      <c r="K6" s="21" t="s">
        <v>25</v>
      </c>
      <c r="L6" s="21" t="s">
        <v>25</v>
      </c>
      <c r="M6" s="21" t="s">
        <v>24</v>
      </c>
      <c r="N6" s="21"/>
      <c r="O6" s="15" t="s">
        <v>22</v>
      </c>
      <c r="P6" s="15" t="s">
        <v>22</v>
      </c>
      <c r="Q6" s="15" t="s">
        <v>26</v>
      </c>
      <c r="R6" s="15" t="s">
        <v>19</v>
      </c>
      <c r="S6" s="12"/>
      <c r="T6" s="12"/>
      <c r="U6" s="18"/>
      <c r="V6" s="18"/>
      <c r="W6" s="18"/>
      <c r="X6" s="19"/>
      <c r="Y6" s="12"/>
      <c r="Z6" s="12"/>
    </row>
    <row r="7" spans="1:26" s="7" customFormat="1" ht="11.25" customHeight="1">
      <c r="A7" s="22"/>
      <c r="B7" s="22"/>
      <c r="C7" s="23" t="s">
        <v>27</v>
      </c>
      <c r="D7" s="24" t="s">
        <v>28</v>
      </c>
      <c r="E7" s="25"/>
      <c r="F7" s="25"/>
      <c r="G7" s="25" t="s">
        <v>29</v>
      </c>
      <c r="H7" s="25" t="s">
        <v>30</v>
      </c>
      <c r="I7" s="28" t="s">
        <v>31</v>
      </c>
      <c r="J7" s="28" t="s">
        <v>13</v>
      </c>
      <c r="K7" s="28" t="s">
        <v>29</v>
      </c>
      <c r="L7" s="25" t="s">
        <v>30</v>
      </c>
      <c r="M7" s="25" t="s">
        <v>32</v>
      </c>
      <c r="N7" s="25" t="s">
        <v>13</v>
      </c>
      <c r="O7" s="26"/>
      <c r="P7" s="23" t="s">
        <v>33</v>
      </c>
      <c r="Q7" s="23" t="s">
        <v>33</v>
      </c>
      <c r="R7" s="23" t="s">
        <v>34</v>
      </c>
      <c r="S7" s="12"/>
      <c r="T7" s="12"/>
      <c r="U7" s="18"/>
      <c r="V7" s="18"/>
      <c r="W7" s="18"/>
      <c r="X7" s="19"/>
      <c r="Y7" s="12"/>
      <c r="Z7" s="12"/>
    </row>
    <row r="8" spans="1:26" ht="12">
      <c r="A8" s="1">
        <v>100001</v>
      </c>
      <c r="B8" s="1" t="s">
        <v>277</v>
      </c>
      <c r="C8" s="27">
        <v>3148</v>
      </c>
      <c r="D8" s="27">
        <v>10</v>
      </c>
      <c r="E8" s="27">
        <v>38</v>
      </c>
      <c r="F8" s="28">
        <f aca="true" t="shared" si="0" ref="F8:F15">(D8-E8)</f>
        <v>-28</v>
      </c>
      <c r="G8" s="27">
        <v>11</v>
      </c>
      <c r="H8" s="27">
        <v>155</v>
      </c>
      <c r="I8" s="27">
        <v>1</v>
      </c>
      <c r="J8" s="28">
        <f aca="true" t="shared" si="1" ref="J8:J14">SUM(G8:I8)</f>
        <v>167</v>
      </c>
      <c r="K8" s="27">
        <v>6</v>
      </c>
      <c r="L8" s="27">
        <v>152</v>
      </c>
      <c r="M8" s="27">
        <v>43</v>
      </c>
      <c r="N8" s="28">
        <f aca="true" t="shared" si="2" ref="N8:N15">SUM(K8:M8)</f>
        <v>201</v>
      </c>
      <c r="O8" s="28">
        <f aca="true" t="shared" si="3" ref="O8:O15">(J8-N8)</f>
        <v>-34</v>
      </c>
      <c r="P8" s="28">
        <f aca="true" t="shared" si="4" ref="P8:P15">(F8+O8)</f>
        <v>-62</v>
      </c>
      <c r="Q8" s="27">
        <v>16</v>
      </c>
      <c r="R8" s="28">
        <f aca="true" t="shared" si="5" ref="R8:R14">(C8+P8+Q8)</f>
        <v>3102</v>
      </c>
      <c r="S8" s="39">
        <f aca="true" t="shared" si="6" ref="S8:S15">((D8)/((C8+R8)/2))*1000</f>
        <v>3.2</v>
      </c>
      <c r="T8" s="39">
        <f aca="true" t="shared" si="7" ref="T8:T15">((E8)/((C8+R8)/2))*1000</f>
        <v>12.16</v>
      </c>
      <c r="U8" s="39">
        <f aca="true" t="shared" si="8" ref="U8:U15">((O8)/((C8+R8)/2))*1000</f>
        <v>-10.88</v>
      </c>
      <c r="V8" s="39">
        <f aca="true" t="shared" si="9" ref="V8:V15">((H8-L8)/((C8+R8)/2))*1000</f>
        <v>0.9600000000000001</v>
      </c>
      <c r="W8" s="39">
        <f aca="true" t="shared" si="10" ref="W8:W15">((G8-K8)/((C8+R8)/2))*1000</f>
        <v>1.6</v>
      </c>
      <c r="X8" s="39">
        <f aca="true" t="shared" si="11" ref="X8:X15">((I8-M8)/((C8+R8)/2))*1000</f>
        <v>-13.440000000000001</v>
      </c>
      <c r="Y8" s="39">
        <f aca="true" t="shared" si="12" ref="Y8:Y15">((F8)/((C8+R8)/2))*1000</f>
        <v>-8.959999999999999</v>
      </c>
      <c r="Z8" s="39">
        <f aca="true" t="shared" si="13" ref="Z8:Z15">((P8)/((C8+R8)/2))*1000</f>
        <v>-19.84</v>
      </c>
    </row>
    <row r="9" spans="1:26" ht="12">
      <c r="A9" s="1">
        <v>100002</v>
      </c>
      <c r="B9" s="1" t="s">
        <v>278</v>
      </c>
      <c r="C9" s="30">
        <v>14715</v>
      </c>
      <c r="D9" s="30">
        <v>89</v>
      </c>
      <c r="E9" s="30">
        <v>127</v>
      </c>
      <c r="F9" s="28">
        <f t="shared" si="0"/>
        <v>-38</v>
      </c>
      <c r="G9" s="30">
        <v>40</v>
      </c>
      <c r="H9" s="30">
        <v>569</v>
      </c>
      <c r="I9" s="30">
        <v>6</v>
      </c>
      <c r="J9" s="28">
        <f t="shared" si="1"/>
        <v>615</v>
      </c>
      <c r="K9" s="30">
        <v>30</v>
      </c>
      <c r="L9" s="30">
        <v>483</v>
      </c>
      <c r="M9" s="30">
        <v>74</v>
      </c>
      <c r="N9" s="28">
        <f t="shared" si="2"/>
        <v>587</v>
      </c>
      <c r="O9" s="28">
        <f t="shared" si="3"/>
        <v>28</v>
      </c>
      <c r="P9" s="28">
        <f t="shared" si="4"/>
        <v>-10</v>
      </c>
      <c r="Q9" s="30">
        <v>393</v>
      </c>
      <c r="R9" s="28">
        <f t="shared" si="5"/>
        <v>15098</v>
      </c>
      <c r="S9" s="39">
        <f t="shared" si="6"/>
        <v>5.970549760171737</v>
      </c>
      <c r="T9" s="39">
        <f t="shared" si="7"/>
        <v>8.519773253278771</v>
      </c>
      <c r="U9" s="39">
        <f t="shared" si="8"/>
        <v>1.8783752054472882</v>
      </c>
      <c r="V9" s="39">
        <f t="shared" si="9"/>
        <v>5.769295273873813</v>
      </c>
      <c r="W9" s="39">
        <f t="shared" si="10"/>
        <v>0.6708482876597458</v>
      </c>
      <c r="X9" s="39">
        <f t="shared" si="11"/>
        <v>-4.561768356086271</v>
      </c>
      <c r="Y9" s="39">
        <f t="shared" si="12"/>
        <v>-2.549223493107034</v>
      </c>
      <c r="Z9" s="39">
        <f t="shared" si="13"/>
        <v>-0.6708482876597458</v>
      </c>
    </row>
    <row r="10" spans="1:26" ht="12">
      <c r="A10" s="1">
        <v>100003</v>
      </c>
      <c r="B10" s="1" t="s">
        <v>279</v>
      </c>
      <c r="C10" s="27">
        <v>18914</v>
      </c>
      <c r="D10" s="27">
        <v>151</v>
      </c>
      <c r="E10" s="27">
        <v>211</v>
      </c>
      <c r="F10" s="28">
        <f t="shared" si="0"/>
        <v>-60</v>
      </c>
      <c r="G10" s="27">
        <v>100</v>
      </c>
      <c r="H10" s="27">
        <v>605</v>
      </c>
      <c r="I10" s="27">
        <v>37</v>
      </c>
      <c r="J10" s="28">
        <f t="shared" si="1"/>
        <v>742</v>
      </c>
      <c r="K10" s="27">
        <v>73</v>
      </c>
      <c r="L10" s="27">
        <v>629</v>
      </c>
      <c r="M10" s="27">
        <v>89</v>
      </c>
      <c r="N10" s="28">
        <f t="shared" si="2"/>
        <v>791</v>
      </c>
      <c r="O10" s="28">
        <f t="shared" si="3"/>
        <v>-49</v>
      </c>
      <c r="P10" s="28">
        <f t="shared" si="4"/>
        <v>-109</v>
      </c>
      <c r="Q10" s="27">
        <v>672</v>
      </c>
      <c r="R10" s="28">
        <f t="shared" si="5"/>
        <v>19477</v>
      </c>
      <c r="S10" s="39">
        <f t="shared" si="6"/>
        <v>7.866427027167826</v>
      </c>
      <c r="T10" s="39">
        <f t="shared" si="7"/>
        <v>10.992159620744445</v>
      </c>
      <c r="U10" s="39">
        <f t="shared" si="8"/>
        <v>-2.552681618087573</v>
      </c>
      <c r="V10" s="39">
        <f t="shared" si="9"/>
        <v>-1.2502930374306478</v>
      </c>
      <c r="W10" s="39">
        <f t="shared" si="10"/>
        <v>1.4065796671094788</v>
      </c>
      <c r="X10" s="39">
        <f t="shared" si="11"/>
        <v>-2.708968247766404</v>
      </c>
      <c r="Y10" s="39">
        <f t="shared" si="12"/>
        <v>-3.1257325935766196</v>
      </c>
      <c r="Z10" s="39">
        <f t="shared" si="13"/>
        <v>-5.678414211664192</v>
      </c>
    </row>
    <row r="11" spans="1:26" ht="12">
      <c r="A11" s="1">
        <v>100004</v>
      </c>
      <c r="B11" s="1" t="s">
        <v>280</v>
      </c>
      <c r="C11" s="30">
        <v>9993</v>
      </c>
      <c r="D11" s="30">
        <v>47</v>
      </c>
      <c r="E11" s="30">
        <v>95</v>
      </c>
      <c r="F11" s="28">
        <f t="shared" si="0"/>
        <v>-48</v>
      </c>
      <c r="G11" s="30">
        <v>49</v>
      </c>
      <c r="H11" s="30">
        <v>328</v>
      </c>
      <c r="I11" s="30">
        <v>23</v>
      </c>
      <c r="J11" s="28">
        <f t="shared" si="1"/>
        <v>400</v>
      </c>
      <c r="K11" s="30">
        <v>11</v>
      </c>
      <c r="L11" s="30">
        <v>335</v>
      </c>
      <c r="M11" s="30">
        <v>161</v>
      </c>
      <c r="N11" s="28">
        <f t="shared" si="2"/>
        <v>507</v>
      </c>
      <c r="O11" s="28">
        <f t="shared" si="3"/>
        <v>-107</v>
      </c>
      <c r="P11" s="28">
        <f t="shared" si="4"/>
        <v>-155</v>
      </c>
      <c r="Q11" s="30">
        <v>331</v>
      </c>
      <c r="R11" s="28">
        <f t="shared" si="5"/>
        <v>10169</v>
      </c>
      <c r="S11" s="39">
        <f t="shared" si="6"/>
        <v>4.662235889296697</v>
      </c>
      <c r="T11" s="39">
        <f t="shared" si="7"/>
        <v>9.423668286876302</v>
      </c>
      <c r="U11" s="39">
        <f t="shared" si="8"/>
        <v>-10.614026386271203</v>
      </c>
      <c r="V11" s="39">
        <f t="shared" si="9"/>
        <v>-0.6943755579803591</v>
      </c>
      <c r="W11" s="39">
        <f t="shared" si="10"/>
        <v>3.7694673147505204</v>
      </c>
      <c r="X11" s="39">
        <f t="shared" si="11"/>
        <v>-13.689118143041366</v>
      </c>
      <c r="Y11" s="39">
        <f t="shared" si="12"/>
        <v>-4.761432397579605</v>
      </c>
      <c r="Z11" s="39">
        <f t="shared" si="13"/>
        <v>-15.375458783850808</v>
      </c>
    </row>
    <row r="12" spans="1:26" ht="12">
      <c r="A12" s="1">
        <v>100005</v>
      </c>
      <c r="B12" s="1" t="s">
        <v>281</v>
      </c>
      <c r="C12" s="27">
        <v>194223</v>
      </c>
      <c r="D12" s="27">
        <v>1292</v>
      </c>
      <c r="E12" s="27">
        <v>2109</v>
      </c>
      <c r="F12" s="28">
        <f t="shared" si="0"/>
        <v>-817</v>
      </c>
      <c r="G12" s="27">
        <v>1318</v>
      </c>
      <c r="H12" s="27">
        <v>3586</v>
      </c>
      <c r="I12" s="27">
        <v>366</v>
      </c>
      <c r="J12" s="28">
        <f t="shared" si="1"/>
        <v>5270</v>
      </c>
      <c r="K12" s="27">
        <v>473</v>
      </c>
      <c r="L12" s="27">
        <v>3659</v>
      </c>
      <c r="M12" s="27">
        <v>884</v>
      </c>
      <c r="N12" s="28">
        <f t="shared" si="2"/>
        <v>5016</v>
      </c>
      <c r="O12" s="28">
        <f t="shared" si="3"/>
        <v>254</v>
      </c>
      <c r="P12" s="28">
        <f t="shared" si="4"/>
        <v>-563</v>
      </c>
      <c r="Q12" s="27">
        <v>7750</v>
      </c>
      <c r="R12" s="28">
        <f t="shared" si="5"/>
        <v>201410</v>
      </c>
      <c r="S12" s="39">
        <f t="shared" si="6"/>
        <v>6.531305528103065</v>
      </c>
      <c r="T12" s="39">
        <f t="shared" si="7"/>
        <v>10.66139578852118</v>
      </c>
      <c r="U12" s="39">
        <f t="shared" si="8"/>
        <v>1.2840182694567945</v>
      </c>
      <c r="V12" s="39">
        <f t="shared" si="9"/>
        <v>-0.36902887271789764</v>
      </c>
      <c r="W12" s="39">
        <f t="shared" si="10"/>
        <v>4.271635581460596</v>
      </c>
      <c r="X12" s="39">
        <f t="shared" si="11"/>
        <v>-2.618588439285904</v>
      </c>
      <c r="Y12" s="39">
        <f t="shared" si="12"/>
        <v>-4.130090260418115</v>
      </c>
      <c r="Z12" s="39">
        <f t="shared" si="13"/>
        <v>-2.8460719909613204</v>
      </c>
    </row>
    <row r="13" spans="1:26" ht="12">
      <c r="A13" s="1">
        <v>100006</v>
      </c>
      <c r="B13" s="1" t="s">
        <v>282</v>
      </c>
      <c r="C13" s="30">
        <v>10006</v>
      </c>
      <c r="D13" s="30">
        <v>52</v>
      </c>
      <c r="E13" s="30">
        <v>134</v>
      </c>
      <c r="F13" s="28">
        <f t="shared" si="0"/>
        <v>-82</v>
      </c>
      <c r="G13" s="30">
        <v>36</v>
      </c>
      <c r="H13" s="30">
        <v>360</v>
      </c>
      <c r="I13" s="30">
        <v>3</v>
      </c>
      <c r="J13" s="28">
        <f t="shared" si="1"/>
        <v>399</v>
      </c>
      <c r="K13" s="30">
        <v>23</v>
      </c>
      <c r="L13" s="30">
        <v>298</v>
      </c>
      <c r="M13" s="30">
        <v>32</v>
      </c>
      <c r="N13" s="28">
        <f t="shared" si="2"/>
        <v>353</v>
      </c>
      <c r="O13" s="28">
        <f t="shared" si="3"/>
        <v>46</v>
      </c>
      <c r="P13" s="28">
        <f t="shared" si="4"/>
        <v>-36</v>
      </c>
      <c r="Q13" s="30">
        <v>5</v>
      </c>
      <c r="R13" s="28">
        <f t="shared" si="5"/>
        <v>9975</v>
      </c>
      <c r="S13" s="39">
        <f t="shared" si="6"/>
        <v>5.20494469746259</v>
      </c>
      <c r="T13" s="39">
        <f t="shared" si="7"/>
        <v>13.41274210499975</v>
      </c>
      <c r="U13" s="39">
        <f t="shared" si="8"/>
        <v>4.604374155447675</v>
      </c>
      <c r="V13" s="39">
        <f t="shared" si="9"/>
        <v>6.20589560082078</v>
      </c>
      <c r="W13" s="39">
        <f t="shared" si="10"/>
        <v>1.3012361743656475</v>
      </c>
      <c r="X13" s="39">
        <f t="shared" si="11"/>
        <v>-2.9027576197387517</v>
      </c>
      <c r="Y13" s="39">
        <f t="shared" si="12"/>
        <v>-8.207797407537159</v>
      </c>
      <c r="Z13" s="39">
        <f t="shared" si="13"/>
        <v>-3.6034232520894847</v>
      </c>
    </row>
    <row r="14" spans="1:26" ht="12">
      <c r="A14" s="1">
        <v>100007</v>
      </c>
      <c r="B14" s="1" t="s">
        <v>283</v>
      </c>
      <c r="C14" s="27">
        <v>6074</v>
      </c>
      <c r="D14" s="27">
        <v>44</v>
      </c>
      <c r="E14" s="27">
        <v>86</v>
      </c>
      <c r="F14" s="28">
        <f t="shared" si="0"/>
        <v>-42</v>
      </c>
      <c r="G14" s="27">
        <v>22</v>
      </c>
      <c r="H14" s="27">
        <v>241</v>
      </c>
      <c r="I14" s="27">
        <v>1</v>
      </c>
      <c r="J14" s="28">
        <f t="shared" si="1"/>
        <v>264</v>
      </c>
      <c r="K14" s="27">
        <v>16</v>
      </c>
      <c r="L14" s="27">
        <v>161</v>
      </c>
      <c r="M14" s="27">
        <v>45</v>
      </c>
      <c r="N14" s="28">
        <f t="shared" si="2"/>
        <v>222</v>
      </c>
      <c r="O14" s="28">
        <f t="shared" si="3"/>
        <v>42</v>
      </c>
      <c r="P14" s="28">
        <f t="shared" si="4"/>
        <v>0</v>
      </c>
      <c r="Q14" s="27">
        <v>-36</v>
      </c>
      <c r="R14" s="28">
        <f t="shared" si="5"/>
        <v>6038</v>
      </c>
      <c r="S14" s="39">
        <f t="shared" si="6"/>
        <v>7.265521796565389</v>
      </c>
      <c r="T14" s="39">
        <f t="shared" si="7"/>
        <v>14.200792602377808</v>
      </c>
      <c r="U14" s="39">
        <f t="shared" si="8"/>
        <v>6.935270805812417</v>
      </c>
      <c r="V14" s="39">
        <f t="shared" si="9"/>
        <v>13.21003963011889</v>
      </c>
      <c r="W14" s="39">
        <f t="shared" si="10"/>
        <v>0.9907529722589168</v>
      </c>
      <c r="X14" s="39">
        <f t="shared" si="11"/>
        <v>-7.265521796565389</v>
      </c>
      <c r="Y14" s="39">
        <f t="shared" si="12"/>
        <v>-6.935270805812417</v>
      </c>
      <c r="Z14" s="39">
        <f t="shared" si="13"/>
        <v>0</v>
      </c>
    </row>
    <row r="15" spans="1:26" s="40" customFormat="1" ht="12">
      <c r="A15" s="31"/>
      <c r="B15" s="31" t="s">
        <v>281</v>
      </c>
      <c r="C15" s="32">
        <f>SUM(C8:C14)</f>
        <v>257073</v>
      </c>
      <c r="D15" s="32">
        <f>SUM(D8:D14)</f>
        <v>1685</v>
      </c>
      <c r="E15" s="32">
        <f>SUM(E8:E14)</f>
        <v>2800</v>
      </c>
      <c r="F15" s="32">
        <f t="shared" si="0"/>
        <v>-1115</v>
      </c>
      <c r="G15" s="32">
        <f>SUM(G8:G14)</f>
        <v>1576</v>
      </c>
      <c r="H15" s="32">
        <f>SUM(H8:H14)</f>
        <v>5844</v>
      </c>
      <c r="I15" s="32">
        <f>SUM(I8:I14)</f>
        <v>437</v>
      </c>
      <c r="J15" s="32">
        <f>SUM(J8:J14)</f>
        <v>7857</v>
      </c>
      <c r="K15" s="32">
        <f>SUM(K8:K14)</f>
        <v>632</v>
      </c>
      <c r="L15" s="32">
        <f>SUM(L8:L14)</f>
        <v>5717</v>
      </c>
      <c r="M15" s="32">
        <f>SUM(M8:M14)</f>
        <v>1328</v>
      </c>
      <c r="N15" s="32">
        <f t="shared" si="2"/>
        <v>7677</v>
      </c>
      <c r="O15" s="32">
        <f t="shared" si="3"/>
        <v>180</v>
      </c>
      <c r="P15" s="32">
        <f t="shared" si="4"/>
        <v>-935</v>
      </c>
      <c r="Q15" s="32">
        <f>SUM(Q8:Q14)</f>
        <v>9131</v>
      </c>
      <c r="R15" s="32">
        <f>SUM(R8:R14)</f>
        <v>265269</v>
      </c>
      <c r="S15" s="33">
        <f t="shared" si="6"/>
        <v>6.451711713781393</v>
      </c>
      <c r="T15" s="33">
        <f t="shared" si="7"/>
        <v>10.720945281061068</v>
      </c>
      <c r="U15" s="33">
        <f t="shared" si="8"/>
        <v>0.6892036252110686</v>
      </c>
      <c r="V15" s="33">
        <f t="shared" si="9"/>
        <v>0.4862714466766984</v>
      </c>
      <c r="W15" s="33">
        <f t="shared" si="10"/>
        <v>3.6144901233291598</v>
      </c>
      <c r="X15" s="33">
        <f t="shared" si="11"/>
        <v>-3.4115579447947897</v>
      </c>
      <c r="Y15" s="33">
        <f t="shared" si="12"/>
        <v>-4.2692335672796755</v>
      </c>
      <c r="Z15" s="33">
        <f t="shared" si="13"/>
        <v>-3.5800299420686064</v>
      </c>
    </row>
    <row r="16" ht="12">
      <c r="A16" s="34" t="s">
        <v>71</v>
      </c>
    </row>
  </sheetData>
  <sheetProtection selectLockedCells="1" selectUnlockedCells="1"/>
  <mergeCells count="13">
    <mergeCell ref="D4:F4"/>
    <mergeCell ref="G4:O4"/>
    <mergeCell ref="S4:S7"/>
    <mergeCell ref="T4:T7"/>
    <mergeCell ref="U4:X4"/>
    <mergeCell ref="Y4:Y7"/>
    <mergeCell ref="Z4:Z7"/>
    <mergeCell ref="G5:J5"/>
    <mergeCell ref="K5:N5"/>
    <mergeCell ref="U5:U7"/>
    <mergeCell ref="V5:V7"/>
    <mergeCell ref="W5:W7"/>
    <mergeCell ref="X5:X7"/>
  </mergeCells>
  <printOptions/>
  <pageMargins left="0.2" right="0.2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/>
  <cp:lastPrinted>2017-06-14T12:18:38Z</cp:lastPrinted>
  <dcterms:created xsi:type="dcterms:W3CDTF">2013-07-10T09:18:05Z</dcterms:created>
  <dcterms:modified xsi:type="dcterms:W3CDTF">2022-07-05T07:27:26Z</dcterms:modified>
  <cp:category/>
  <cp:version/>
  <cp:contentType/>
  <cp:contentStatus/>
  <cp:revision>1</cp:revision>
</cp:coreProperties>
</file>